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Лист1" sheetId="1" r:id="rId1"/>
    <sheet name="каз" sheetId="3" r:id="rId2"/>
    <sheet name="Лист2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0">Лист1!$A$1:$D$332</definedName>
  </definedNames>
  <calcPr calcId="145621"/>
</workbook>
</file>

<file path=xl/calcChain.xml><?xml version="1.0" encoding="utf-8"?>
<calcChain xmlns="http://schemas.openxmlformats.org/spreadsheetml/2006/main">
  <c r="D311" i="1" l="1"/>
  <c r="D310" i="1"/>
  <c r="D46" i="1" l="1"/>
  <c r="D45" i="1"/>
  <c r="D47" i="1"/>
  <c r="D48" i="1"/>
  <c r="D49" i="1"/>
  <c r="D50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25" i="1"/>
  <c r="D27" i="1"/>
  <c r="D28" i="1"/>
  <c r="D30" i="1"/>
  <c r="D31" i="1"/>
  <c r="D32" i="1"/>
  <c r="D36" i="1"/>
  <c r="D37" i="1"/>
  <c r="D39" i="1"/>
  <c r="D41" i="1"/>
  <c r="D9" i="1"/>
  <c r="D44" i="1" l="1"/>
  <c r="D43" i="1"/>
  <c r="D13" i="1"/>
  <c r="D42" i="1"/>
  <c r="D40" i="1"/>
  <c r="D34" i="1"/>
  <c r="D35" i="1"/>
  <c r="D24" i="1"/>
  <c r="D38" i="1"/>
  <c r="D33" i="1"/>
  <c r="D29" i="1"/>
  <c r="D26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00" i="1"/>
  <c r="D224" i="1" l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317" i="1" l="1"/>
  <c r="D319" i="1"/>
  <c r="D322" i="1"/>
  <c r="D313" i="1"/>
  <c r="D315" i="1"/>
  <c r="D318" i="1"/>
  <c r="D321" i="1"/>
  <c r="D314" i="1"/>
  <c r="D146" i="1"/>
  <c r="D147" i="1"/>
  <c r="D145" i="1"/>
  <c r="D323" i="1" l="1"/>
  <c r="D316" i="1"/>
  <c r="D320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279" i="1"/>
  <c r="D302" i="1"/>
  <c r="D303" i="1"/>
  <c r="D304" i="1"/>
  <c r="D305" i="1"/>
  <c r="D306" i="1"/>
  <c r="D307" i="1"/>
  <c r="D308" i="1"/>
  <c r="D301" i="1"/>
  <c r="D276" i="1" l="1"/>
  <c r="D277" i="1"/>
  <c r="D71" i="1" l="1"/>
  <c r="D73" i="1"/>
  <c r="D70" i="1"/>
  <c r="D75" i="1"/>
  <c r="D77" i="1"/>
  <c r="D72" i="1"/>
  <c r="D74" i="1"/>
  <c r="D251" i="1"/>
  <c r="D275" i="1"/>
  <c r="D54" i="1"/>
  <c r="D65" i="1"/>
  <c r="D69" i="1"/>
  <c r="D164" i="1"/>
  <c r="D158" i="1"/>
  <c r="D156" i="1"/>
  <c r="D163" i="1"/>
  <c r="D161" i="1"/>
  <c r="D160" i="1"/>
  <c r="D157" i="1"/>
  <c r="D184" i="1"/>
  <c r="D171" i="1"/>
  <c r="D177" i="1"/>
  <c r="D174" i="1"/>
  <c r="D181" i="1"/>
  <c r="D169" i="1"/>
  <c r="D178" i="1"/>
  <c r="D173" i="1"/>
  <c r="D179" i="1"/>
  <c r="D226" i="1"/>
  <c r="D248" i="1"/>
  <c r="D229" i="1"/>
  <c r="D228" i="1"/>
  <c r="D245" i="1"/>
  <c r="D234" i="1"/>
  <c r="D232" i="1"/>
  <c r="D246" i="1"/>
  <c r="D236" i="1"/>
  <c r="D237" i="1"/>
  <c r="D242" i="1"/>
  <c r="D238" i="1"/>
  <c r="D239" i="1"/>
  <c r="D241" i="1"/>
  <c r="D243" i="1"/>
  <c r="D225" i="1"/>
  <c r="D240" i="1"/>
  <c r="D244" i="1"/>
  <c r="D235" i="1"/>
  <c r="D231" i="1"/>
  <c r="D172" i="1"/>
  <c r="D175" i="1"/>
  <c r="D165" i="1"/>
  <c r="D53" i="1"/>
  <c r="D55" i="1"/>
  <c r="D56" i="1"/>
  <c r="D57" i="1"/>
  <c r="D58" i="1"/>
  <c r="D52" i="1"/>
  <c r="D76" i="1" l="1"/>
  <c r="D66" i="1"/>
  <c r="D64" i="1"/>
  <c r="D67" i="1"/>
  <c r="D63" i="1"/>
  <c r="D78" i="1"/>
  <c r="D94" i="1"/>
  <c r="D87" i="1"/>
  <c r="D97" i="1"/>
  <c r="D153" i="1"/>
  <c r="D151" i="1"/>
  <c r="D150" i="1"/>
  <c r="D152" i="1"/>
  <c r="D149" i="1"/>
  <c r="D162" i="1"/>
  <c r="D166" i="1"/>
  <c r="D159" i="1"/>
  <c r="D155" i="1"/>
  <c r="D183" i="1"/>
  <c r="D182" i="1"/>
  <c r="D170" i="1"/>
  <c r="D180" i="1"/>
  <c r="D176" i="1"/>
  <c r="D168" i="1"/>
  <c r="D230" i="1"/>
  <c r="D233" i="1"/>
  <c r="D247" i="1"/>
  <c r="D227" i="1"/>
  <c r="D95" i="1" l="1"/>
  <c r="D81" i="1"/>
  <c r="D84" i="1"/>
  <c r="D85" i="1"/>
  <c r="D92" i="1"/>
  <c r="D88" i="1"/>
  <c r="D89" i="1"/>
  <c r="D93" i="1"/>
  <c r="D82" i="1"/>
  <c r="D91" i="1"/>
  <c r="D96" i="1"/>
  <c r="D90" i="1"/>
  <c r="D83" i="1"/>
  <c r="D86" i="1"/>
  <c r="D98" i="1"/>
  <c r="D80" i="1"/>
  <c r="D216" i="1" l="1"/>
  <c r="D213" i="1"/>
  <c r="D209" i="1"/>
  <c r="D199" i="1" l="1"/>
  <c r="D188" i="1"/>
  <c r="D193" i="1"/>
  <c r="D198" i="1"/>
  <c r="D221" i="1"/>
  <c r="D186" i="1"/>
  <c r="D194" i="1"/>
  <c r="D222" i="1"/>
  <c r="D196" i="1"/>
  <c r="D197" i="1"/>
  <c r="D191" i="1"/>
  <c r="D202" i="1"/>
  <c r="D208" i="1"/>
  <c r="D207" i="1"/>
  <c r="D204" i="1"/>
  <c r="D217" i="1"/>
  <c r="D210" i="1"/>
  <c r="D206" i="1"/>
  <c r="D218" i="1"/>
  <c r="D214" i="1"/>
  <c r="D205" i="1"/>
  <c r="D215" i="1"/>
  <c r="D212" i="1"/>
  <c r="D211" i="1"/>
  <c r="D220" i="1" l="1"/>
  <c r="D192" i="1"/>
  <c r="D195" i="1"/>
  <c r="D190" i="1"/>
  <c r="D189" i="1"/>
  <c r="D219" i="1"/>
  <c r="D187" i="1"/>
  <c r="D201" i="1"/>
  <c r="D200" i="1"/>
</calcChain>
</file>

<file path=xl/sharedStrings.xml><?xml version="1.0" encoding="utf-8"?>
<sst xmlns="http://schemas.openxmlformats.org/spreadsheetml/2006/main" count="1808" uniqueCount="729">
  <si>
    <t xml:space="preserve">Прейскурант цен на платные услуги </t>
  </si>
  <si>
    <t>Прием и консультация  врачей</t>
  </si>
  <si>
    <t>Прием врача общей практики</t>
  </si>
  <si>
    <t>1 прием</t>
  </si>
  <si>
    <t>Повторный прием врача общей практики</t>
  </si>
  <si>
    <t>Прием врача педиатра</t>
  </si>
  <si>
    <t>Повторный прием врача педиатра</t>
  </si>
  <si>
    <t>Прием  акушер-гинеколога</t>
  </si>
  <si>
    <t>Повторный прием акушер-гинеколога</t>
  </si>
  <si>
    <t>Прием врача-физиотерапевта</t>
  </si>
  <si>
    <t>Прием врача-хирурга</t>
  </si>
  <si>
    <t>Повторный прием врача  хирурга</t>
  </si>
  <si>
    <t>Прием врача детского хирурга</t>
  </si>
  <si>
    <t>Повторный прием врача детского хирурга</t>
  </si>
  <si>
    <t>Прием врача-уролога</t>
  </si>
  <si>
    <t>Повторный прием уролога</t>
  </si>
  <si>
    <t>Прием врача-офтальмолога</t>
  </si>
  <si>
    <t>Повторный прием офтальмолога</t>
  </si>
  <si>
    <t xml:space="preserve">Прием врача-невропатолога </t>
  </si>
  <si>
    <t xml:space="preserve">Повторный прием врача невропатолога </t>
  </si>
  <si>
    <t>Прием врача детского невропатолога</t>
  </si>
  <si>
    <t>Повторный прием врача детского невропатолога</t>
  </si>
  <si>
    <t>Прием врача кардиолога</t>
  </si>
  <si>
    <t>Повторный прием врача кардиолога</t>
  </si>
  <si>
    <t>Прием врача отоларинголога</t>
  </si>
  <si>
    <t>Повторный прием врача отоларинголога</t>
  </si>
  <si>
    <t>Прием врача отоларинголога (детский)</t>
  </si>
  <si>
    <t>Повторный прием врача отоларинголога  (детский)</t>
  </si>
  <si>
    <t>Прием врача эндокринолога</t>
  </si>
  <si>
    <t>Повторный прием врача эндокринолога</t>
  </si>
  <si>
    <t>Прием врача маммолога</t>
  </si>
  <si>
    <t>Повторный прием врача мамолога</t>
  </si>
  <si>
    <t>Прием врача проктолога</t>
  </si>
  <si>
    <t>Повторный прием врача проктолога</t>
  </si>
  <si>
    <t>Прием дерматолога</t>
  </si>
  <si>
    <t>Повторный прием дерматолога</t>
  </si>
  <si>
    <t>Консультация психолога</t>
  </si>
  <si>
    <t>Консультация логопеда</t>
  </si>
  <si>
    <t>Прием акушер-гинеколога (курация беременных)</t>
  </si>
  <si>
    <t xml:space="preserve">Курация беременных 1 триместра </t>
  </si>
  <si>
    <t>(1-12 нед.) </t>
  </si>
  <si>
    <t>Курация беременных 2 триместра</t>
  </si>
  <si>
    <t>(13-30 нед.)</t>
  </si>
  <si>
    <t>Курация беременных 3 триместра</t>
  </si>
  <si>
    <t>(31-40 нед.)</t>
  </si>
  <si>
    <t>Курация беременных за весь период</t>
  </si>
  <si>
    <t>(1-40 нед.)</t>
  </si>
  <si>
    <t>Поликлинические услуги</t>
  </si>
  <si>
    <t>Внутривенное вливание</t>
  </si>
  <si>
    <t>1 процедура</t>
  </si>
  <si>
    <t>Внутривенная инъекция</t>
  </si>
  <si>
    <t>Внутривенная инъекция (после капельницы)</t>
  </si>
  <si>
    <t>Внутримышечная инъекция (без стоимости препаратов)</t>
  </si>
  <si>
    <t>Подкожная инъекция</t>
  </si>
  <si>
    <t>Забор крови из пальца</t>
  </si>
  <si>
    <t>Забор крови из вены</t>
  </si>
  <si>
    <t>Медицинский осмотр:</t>
  </si>
  <si>
    <t>Медицинский осмотр женщин / девушек при поступлении на работу / учебу (ф.075/у)</t>
  </si>
  <si>
    <t>1 справка</t>
  </si>
  <si>
    <t>Медицинский осмотр мужчин / юношей при поступлении на работу / учебу (ф.075/у)</t>
  </si>
  <si>
    <t>Выдача справок</t>
  </si>
  <si>
    <t>Выдача справки (спортивные секции, бассейны и др.)</t>
  </si>
  <si>
    <t>Выдача справки ВКК</t>
  </si>
  <si>
    <t>Выдача студенческой справки о временной нетрудоспособности 1 день</t>
  </si>
  <si>
    <t>Продление  больничных листов - ВКК 1 день</t>
  </si>
  <si>
    <t>1 день продления</t>
  </si>
  <si>
    <t>Выдача листа о временной нетрудоспособности по беременности и родам</t>
  </si>
  <si>
    <t>Услуги офтальмолога</t>
  </si>
  <si>
    <t>Определение визуса</t>
  </si>
  <si>
    <t>1 обследование</t>
  </si>
  <si>
    <t>Измерение полей зрения, периметрия</t>
  </si>
  <si>
    <t>Коррекция зрения (подбор очков)</t>
  </si>
  <si>
    <t>Тонометрия</t>
  </si>
  <si>
    <t>Определение характера зрения</t>
  </si>
  <si>
    <t>Сложная коррекция зрения (подбор очков)</t>
  </si>
  <si>
    <t>Осмотр глазного дна (офтальмоскопия)</t>
  </si>
  <si>
    <t>Биомикроскопия глаза</t>
  </si>
  <si>
    <t>Удаление инородного тела из глаза</t>
  </si>
  <si>
    <t>Автокераторефрактометрия</t>
  </si>
  <si>
    <t>Оториноларингологические услуги</t>
  </si>
  <si>
    <t>Смазывание миндалин носоглотки</t>
  </si>
  <si>
    <t xml:space="preserve">Вливание в носоглотку лекарственных веществ </t>
  </si>
  <si>
    <t>Туалет уха с турундой</t>
  </si>
  <si>
    <t>Продувание евстахиевой трубы по Политцеру</t>
  </si>
  <si>
    <t>Вливание в гортань лекарственных средств</t>
  </si>
  <si>
    <t>Удаление серной пробки (одно ухо)</t>
  </si>
  <si>
    <t>Промывание носа методом перемещения (по Проетцу)</t>
  </si>
  <si>
    <t>Вскрытие абсцесса (носа)</t>
  </si>
  <si>
    <t>операция</t>
  </si>
  <si>
    <t>Удаление инородных тел из носа</t>
  </si>
  <si>
    <t>Анемизация слизистой носа</t>
  </si>
  <si>
    <t>Вскрытие абсцесса (одно ухо)</t>
  </si>
  <si>
    <t>Вскрытие абсцедирующих фурункулов: носа; наружного слухового прохода</t>
  </si>
  <si>
    <t>Промывание миндалин</t>
  </si>
  <si>
    <t>Катетиризация Евстахиевой (слуховой) трубы</t>
  </si>
  <si>
    <t>Передняя тампонада носа</t>
  </si>
  <si>
    <t>Вскрытие гематомы Лор органов</t>
  </si>
  <si>
    <t>Удаление инородных тел из гортани</t>
  </si>
  <si>
    <t>Внутриносовая блокада</t>
  </si>
  <si>
    <t>Промывание пазух через соустье</t>
  </si>
  <si>
    <t>Хирургические процедуры</t>
  </si>
  <si>
    <t>Перевязка легкая</t>
  </si>
  <si>
    <t>Перевязка сложная</t>
  </si>
  <si>
    <t>Удаление ногтевой пластины</t>
  </si>
  <si>
    <t>Пластика ногтевой пластины</t>
  </si>
  <si>
    <t>Вскрытие панацария</t>
  </si>
  <si>
    <t>Амбулаторная помощь при ожогах</t>
  </si>
  <si>
    <t xml:space="preserve">Блокада новокаиновая </t>
  </si>
  <si>
    <t>Грыжесечение (маленький размер)</t>
  </si>
  <si>
    <t>Грыжесечение (средний размер)</t>
  </si>
  <si>
    <t>Грыжесечение (большой  размер)</t>
  </si>
  <si>
    <t>Операция по поводу водянки яичка</t>
  </si>
  <si>
    <t>Операция при варикоцеле</t>
  </si>
  <si>
    <t>Введение внутрисуставной инъекции</t>
  </si>
  <si>
    <t>Снятие гипсовых повязок</t>
  </si>
  <si>
    <t>Обработка,вскрытие подкожных абсцессов и прижигание под местной анестезией</t>
  </si>
  <si>
    <t>Амбулаторные операции вскрытия гигромы, атеромы, фурункулы и другие образования в мягких тканях в средних размерах</t>
  </si>
  <si>
    <t xml:space="preserve"> Амбулаторные операции вскрытия гигромы, атеромы, фурункулы и другие  образования в мягких тканях в больших размерах</t>
  </si>
  <si>
    <t>Первично-хирургическая обработка ушибленных,резанных и др.ран</t>
  </si>
  <si>
    <t>Наложение гипсовой лангеты</t>
  </si>
  <si>
    <t>Гипсовая повязка на кисть с блокадой места перелома и вывиха</t>
  </si>
  <si>
    <t>Пальцевое исследование прямой кишки,геморрой</t>
  </si>
  <si>
    <t>Циркумцизия</t>
  </si>
  <si>
    <t>Вскрытие гнойного мастита</t>
  </si>
  <si>
    <t>Оперативное вмешательство по поводу асцитов под местной  анестизией</t>
  </si>
  <si>
    <t>Вскрытие гидроаденита</t>
  </si>
  <si>
    <t>Вскрытие парапроктита</t>
  </si>
  <si>
    <t>Вскрытие карбункула</t>
  </si>
  <si>
    <t>Операции по поводу удаления доброкачесвенных образований молочных желез и других областей. маленький размер</t>
  </si>
  <si>
    <t>Операции по поводу удаления доброкачесвенных образований молочных желез и других областей средний размер</t>
  </si>
  <si>
    <t>Операции по поводу удаления доброкачесвенных образований молочных желез и других областей  большой размер</t>
  </si>
  <si>
    <t>Геммороидектомия один узел</t>
  </si>
  <si>
    <t>Френулопластика (подрезание уздечки)</t>
  </si>
  <si>
    <t>Ректоскопия</t>
  </si>
  <si>
    <t>Криодеструктивный метод удаления образований</t>
  </si>
  <si>
    <t>Удаление объемных образований</t>
  </si>
  <si>
    <t>Удаление папилломы (средний размер)</t>
  </si>
  <si>
    <t>Удаление папилломы (большой размер)</t>
  </si>
  <si>
    <t>Прижигание полипов уретры</t>
  </si>
  <si>
    <t>Пластическая хирургия</t>
  </si>
  <si>
    <t>Блефаропластика. Коррекция верхних век.</t>
  </si>
  <si>
    <t>Блефаропластика. Коррекция нижних век.</t>
  </si>
  <si>
    <t>Отопластика (операция на уши)</t>
  </si>
  <si>
    <t>Урологические процедуры</t>
  </si>
  <si>
    <t>Взятие мазка из уретры</t>
  </si>
  <si>
    <t>Массаж предстательной железы</t>
  </si>
  <si>
    <t>Проведение инстилляции уретры</t>
  </si>
  <si>
    <t>Взятие сока простаты</t>
  </si>
  <si>
    <t>Проведение инстилляции мочевого пузыря</t>
  </si>
  <si>
    <t>Гинекологические процедуры</t>
  </si>
  <si>
    <t>Проведение кольпоскопии</t>
  </si>
  <si>
    <t>Удаление ВМС</t>
  </si>
  <si>
    <t>Сложное удаление ВМС</t>
  </si>
  <si>
    <t>Введение ВМС</t>
  </si>
  <si>
    <t>Аспирационная  биопсия</t>
  </si>
  <si>
    <t>Мазок на онкоцитологию</t>
  </si>
  <si>
    <t>Взятие мазка</t>
  </si>
  <si>
    <t>Биопсия шейки матки</t>
  </si>
  <si>
    <t>Диатермокоагуляция</t>
  </si>
  <si>
    <t>Диатермоэксцизия</t>
  </si>
  <si>
    <t>Удаление остроконечных кондилом (1 удаление)</t>
  </si>
  <si>
    <t xml:space="preserve">Кардиотокография плода - КТГ </t>
  </si>
  <si>
    <t>Физиотерапия</t>
  </si>
  <si>
    <t>Электрофорез</t>
  </si>
  <si>
    <t>Электросон</t>
  </si>
  <si>
    <t>УФО тубус кварц (УГН) одно поле</t>
  </si>
  <si>
    <t>УФО, (облучение общее и местное одно поле)</t>
  </si>
  <si>
    <t>Ингаляция</t>
  </si>
  <si>
    <t>Амплипульстерапия</t>
  </si>
  <si>
    <t>Гальванизация одно поле</t>
  </si>
  <si>
    <t>Лечебная физкультура</t>
  </si>
  <si>
    <t>Солевая шахта</t>
  </si>
  <si>
    <t>Солевая шахта (дети до 3-х лет в сопровождении родителя)</t>
  </si>
  <si>
    <t>Парафинотерапия (взрослая)</t>
  </si>
  <si>
    <t>Парафинотерапия (детская)</t>
  </si>
  <si>
    <t>Массаж детский</t>
  </si>
  <si>
    <t>Массаж мышц лица (детский)</t>
  </si>
  <si>
    <t>1 процедура (6,5-7,5 мин.)</t>
  </si>
  <si>
    <t>1 процедура (6,5-7 мин.)</t>
  </si>
  <si>
    <t>Массаж головы (лобно-височный и затылочно-теменной области) (детский)</t>
  </si>
  <si>
    <t xml:space="preserve">1 процедура (8,5 мин.)
</t>
  </si>
  <si>
    <t>Массаж области грудной клетки (детский)</t>
  </si>
  <si>
    <t>1 процедура (10 мин)</t>
  </si>
  <si>
    <t>1 процедура (7-10 мин.)</t>
  </si>
  <si>
    <t>Массаж общий (дети от 1-го года до 3-х лет)</t>
  </si>
  <si>
    <t>1 процедура (30 мин.)</t>
  </si>
  <si>
    <t>Массаж общий (дети до 1-го года)</t>
  </si>
  <si>
    <t>1 процедура (20 мин.)</t>
  </si>
  <si>
    <t>Массаж спины (от 7-го шейного до 1-го поясничного позвонка и от левой до правой средней аксиллярный линий) (детский)</t>
  </si>
  <si>
    <t>1 процедура (15 мин.)</t>
  </si>
  <si>
    <t>Массаж мышц передней брюшной стенки (детский)</t>
  </si>
  <si>
    <t>1 процедура (10 мин.)</t>
  </si>
  <si>
    <t>1 процедура 10 мин.по 5 мин.каждый коленный сустав)</t>
  </si>
  <si>
    <t>Массаж  шейно-воротниковой зоны (детский)</t>
  </si>
  <si>
    <t>Массаж локтевого сустава (1 сустав)(детский)</t>
  </si>
  <si>
    <t>1 процедура (6-7 мин.)</t>
  </si>
  <si>
    <t>Массаж лучезапястного сустава (1 сустав)(детский)</t>
  </si>
  <si>
    <t>1 процедура (5-6 мин.)</t>
  </si>
  <si>
    <t>1 процедура (7-10мин.)</t>
  </si>
  <si>
    <t>Массаж плечевого сустава ( верхней трети плеча,области плечевого сустава и надплечья одноименной стороны)(детский)</t>
  </si>
  <si>
    <t>Массаж тазо-бедренного сустава (верхней трети бедра,области тазо-бедренного сустава и ягодичной области одноименной стороны)(детский)</t>
  </si>
  <si>
    <t>1 процедура (8-10 мин.)</t>
  </si>
  <si>
    <t>Массаж взрослый</t>
  </si>
  <si>
    <t>Массаж мышц лица</t>
  </si>
  <si>
    <t>Массаж головы (лобно-височный и затылочно-теменной области)</t>
  </si>
  <si>
    <t xml:space="preserve">Массаж области грудной клетки </t>
  </si>
  <si>
    <t>1 процедура (15-20 мин.)</t>
  </si>
  <si>
    <t>Массаж спины (от 7-го шейного до 1-го поясничного позвонка и от левой до правой средней аксиллярный линий)</t>
  </si>
  <si>
    <t>Массаж мышц передней брюшной стенки</t>
  </si>
  <si>
    <t>1 процедура (12-14 мин.)</t>
  </si>
  <si>
    <t>Массаж пояснично-крестцовой области(обл.спины от 1-го поясничного до нижних ягод складок) (взрослый)</t>
  </si>
  <si>
    <t>Массаж  шейно-воротниковой зоны</t>
  </si>
  <si>
    <t>Массаж локтевого сустава (1 сустав)</t>
  </si>
  <si>
    <t>Массаж лучезапястного сустава (1 сустав)</t>
  </si>
  <si>
    <t>1 процедура (15мин.)</t>
  </si>
  <si>
    <t>Массаж плечевого сустава ( верхней трети плеча,области плечевого сустава и надплечья одноименной стороны)</t>
  </si>
  <si>
    <t>1 процедура (7-8 мин.)</t>
  </si>
  <si>
    <t>Массаж тазо-бедренного сустава (верхней трети бедра,области тазо-бедренного сустава и ягодичной области одноименной стороны )</t>
  </si>
  <si>
    <t>1 процедура (12 мин.)</t>
  </si>
  <si>
    <t>Массаж стоп на аппарате "Ортопедический голеностопный RA-01J 220V"</t>
  </si>
  <si>
    <t xml:space="preserve">Массаж стоп на аппарате "Ортопедмческий голеностопный REFLEXOMED II" </t>
  </si>
  <si>
    <t>Массаж спины на аппарате " Накидка QATTROMED V"</t>
  </si>
  <si>
    <t>Рентгенографические услуги</t>
  </si>
  <si>
    <t>Рентгенография легких по Флейшнеру</t>
  </si>
  <si>
    <t>1 исследование</t>
  </si>
  <si>
    <t>Рентгенография органов грудной клетки в прямой проекции</t>
  </si>
  <si>
    <t>Рентгенография органов грудной клетки обзорная</t>
  </si>
  <si>
    <t>Рентгенография органов грудной клетки в боковой  проекции</t>
  </si>
  <si>
    <t>Рентгенография придаточ.пазух носа в прямой проекции</t>
  </si>
  <si>
    <t>Исследование костей носа в 2-х проекциях</t>
  </si>
  <si>
    <t>Рентгенография 1 плеча,предплечья,голени в 2-х проекциях</t>
  </si>
  <si>
    <t>Рентгенография  лопатки в прямой проекции</t>
  </si>
  <si>
    <t>Рентгенография ребер</t>
  </si>
  <si>
    <t>Рентгенография  грудного отдела позвоночника  в 2-х  проекциях</t>
  </si>
  <si>
    <t>Рентгенография шейного отдела</t>
  </si>
  <si>
    <t>Рентгенография  тазобедренного сустава</t>
  </si>
  <si>
    <t>Рентгенография  костей таза</t>
  </si>
  <si>
    <t>Рентгенография  стопы в 2-х проекциях</t>
  </si>
  <si>
    <t>Рентгенография  кисти   в 2-х проекциях</t>
  </si>
  <si>
    <t>Рентгенография  одного сустава (плеч,локтев,колено,лучезапяст)</t>
  </si>
  <si>
    <t>Рентгенография  крестца  и копчика  в двух  проекциях</t>
  </si>
  <si>
    <t>Рентгенография  пояснично -крестцового отдела  позвоночника</t>
  </si>
  <si>
    <t>Рентгенография  черепа  в 2-х проекциях</t>
  </si>
  <si>
    <t>Флюорография 1 проекциях</t>
  </si>
  <si>
    <t>Флюорография 2  проекциях</t>
  </si>
  <si>
    <t>Выдача дубликата рентгеновского заключения</t>
  </si>
  <si>
    <t>Рентгенография зуба внутриротовая (прицельная)</t>
  </si>
  <si>
    <t>Ультразвуковое исследование</t>
  </si>
  <si>
    <t>УЗИ комплекс (печени, желчного пузыря, поджелудочной железы, селезенки, почек)</t>
  </si>
  <si>
    <t>УЗИ печени, желчного пузыря, поджелудочной железы, селезенки</t>
  </si>
  <si>
    <t>УЗИ почек</t>
  </si>
  <si>
    <t>УЗИ почек, надпочечников</t>
  </si>
  <si>
    <t xml:space="preserve">УЗИ щитовидной железы </t>
  </si>
  <si>
    <t>УЗИ молочной железы</t>
  </si>
  <si>
    <t>УЗИ женских половых органов при гинекологических заболеваниях</t>
  </si>
  <si>
    <t>Допплерометрия беременных</t>
  </si>
  <si>
    <t xml:space="preserve">Трансвагинальное УЗИ исследование женских половых органов при беременности </t>
  </si>
  <si>
    <t>УЗИ плевральной полости</t>
  </si>
  <si>
    <t>Фолликулометрия</t>
  </si>
  <si>
    <t>УЗИ мочевого пузыря</t>
  </si>
  <si>
    <t>Функциональная диагностика</t>
  </si>
  <si>
    <t>ЭКГ (без читки)</t>
  </si>
  <si>
    <t>Читка ЭКГ</t>
  </si>
  <si>
    <t>Стоматологические услуги</t>
  </si>
  <si>
    <t>Консультация стоматолога-терапевта</t>
  </si>
  <si>
    <t>Лечение поверхностного и среднего кариеса 1 и 2 степени активности завершенное пломбой из КМСО</t>
  </si>
  <si>
    <t>Лечение глубокого кариеса завершенное пломбой из КМСО</t>
  </si>
  <si>
    <t>Лечение пульпита моляра завершенное пломбой из КМСО</t>
  </si>
  <si>
    <t>Лечение пульпита пломбированием 3 корней постоянного зуба,  завершенное пломбой из КМСО</t>
  </si>
  <si>
    <t>Лечение пульпита пломбированием одного корня постоянного зуба или методом прижизненной ампутации пульпы, завершенное пломбой из КМСО</t>
  </si>
  <si>
    <t xml:space="preserve">Лечение пульпита однокорневого зуба, завершенное пломбой из КМСО </t>
  </si>
  <si>
    <t>Лечение пульпита первого премоляра, завершенное пломбой из КМСО</t>
  </si>
  <si>
    <t xml:space="preserve">Лечение пульпита пломбированием двух корней постоянного зуба, завершенное пломбой из КМСО </t>
  </si>
  <si>
    <t>Лечение периодонтита большого коренного зуба, завершённое пломбой из КМСО</t>
  </si>
  <si>
    <t>Лечение периодонтита фронтального зуба, завершённое пломбой из КМСО</t>
  </si>
  <si>
    <t>Лечение периодонтита премоляра, завершённое пломбой из КМСО</t>
  </si>
  <si>
    <t>Кюретаж пародонтального кармана в области 1 зуба</t>
  </si>
  <si>
    <t>Медикаментозная обработка пародонтальных карманов ирригации орошения аппликации с наложением повязки на 2-5 зубов</t>
  </si>
  <si>
    <t>Медикаментозная обработка пародонтальных карманов ирригации орошения аппликации</t>
  </si>
  <si>
    <t>Удаление старой пломбы</t>
  </si>
  <si>
    <t>Удаление постоянного зуба сложное</t>
  </si>
  <si>
    <t xml:space="preserve">Удаление постоянного зуба простое </t>
  </si>
  <si>
    <t>Анестезия инфильтративная</t>
  </si>
  <si>
    <t>Анестезия аппликационная</t>
  </si>
  <si>
    <t>Анестезия проводниковая</t>
  </si>
  <si>
    <t>Клинико-диагностическая лаборатория</t>
  </si>
  <si>
    <t>Анализ крови на микрореакцию с кардиолипиновым антигеном</t>
  </si>
  <si>
    <t>Общий анализ мочи</t>
  </si>
  <si>
    <t>Свертываемость крови по Сухареву</t>
  </si>
  <si>
    <t>Определение группа крови в резус факторе</t>
  </si>
  <si>
    <t>Мазок уретры</t>
  </si>
  <si>
    <t>Анализ сока простаты</t>
  </si>
  <si>
    <t xml:space="preserve">Дополнительные услуги </t>
  </si>
  <si>
    <t>Кислородный коктейль</t>
  </si>
  <si>
    <t>1 стакан (0,5)</t>
  </si>
  <si>
    <t xml:space="preserve">       </t>
  </si>
  <si>
    <t>УВЧ-терапия одно поле</t>
  </si>
  <si>
    <t>Магнитотерапия одно поле</t>
  </si>
  <si>
    <t>УЗТ-Ультрозвуковая терапия одно поле</t>
  </si>
  <si>
    <t>Лазеротерапия одно поле</t>
  </si>
  <si>
    <t>Лечение на аппарате "Биоптрон" одно поле</t>
  </si>
  <si>
    <t>Массаж кисти и предплечья (одной стороны)</t>
  </si>
  <si>
    <t>Массаж верхней конечности (одной стороны)</t>
  </si>
  <si>
    <t>Массаж коленного сустава (верхней трети голени,области коленного сустава и нижней трети  бедра) (одной стороны)</t>
  </si>
  <si>
    <t>Массаж нижней конечности (одной стороны)</t>
  </si>
  <si>
    <t>Массаж голеностопного сустава  (проксимального отдела стопы,области голеностопного сустава и нижней трети голени ) (одной стороны)</t>
  </si>
  <si>
    <t>Массаж кисти и предплечья (детский) (одной стороны)</t>
  </si>
  <si>
    <t>Массаж верхней конечности (детский) (одной стороны)</t>
  </si>
  <si>
    <t>Массаж коленного сустава (верхней трети голени,области коленного сустава и нижней трети  бедра)(детский) (одной стороны)</t>
  </si>
  <si>
    <t>Массаж нижней конечности (детский) (одной стороны)</t>
  </si>
  <si>
    <t>Массаж голеностопного сустава  (проксимального отдела стопы,области голеностопного сустава и нижней трети голени)(детский)(одной стороны)</t>
  </si>
  <si>
    <t>Рентгенография 1 бедренной кости в 2-х проекциях</t>
  </si>
  <si>
    <t>УЗДГ брахиоцефального ствола</t>
  </si>
  <si>
    <t>УЗДГ головного мозга взрослым</t>
  </si>
  <si>
    <t>УЗДГ артерии нижних конечностей</t>
  </si>
  <si>
    <t>УЗДГ вен нижних конечностей</t>
  </si>
  <si>
    <t>ЭКГ с читкой</t>
  </si>
  <si>
    <t>Мазок на степень чистоты</t>
  </si>
  <si>
    <t>Глюкоза (экспресс метод)</t>
  </si>
  <si>
    <t>Нейросонография детям от 1 месяца до года</t>
  </si>
  <si>
    <t>Узи мягких тканей</t>
  </si>
  <si>
    <t>Узи слюнных желез</t>
  </si>
  <si>
    <t>УЗИ лимфоузлов</t>
  </si>
  <si>
    <t>УЗИ мошонки</t>
  </si>
  <si>
    <t>УЗИ исследование при беременности (определение срока беременности)</t>
  </si>
  <si>
    <t>УЗИ предстательной железы, мочевого пузыря</t>
  </si>
  <si>
    <t>Консультация рентгенолога</t>
  </si>
  <si>
    <t>Кинезотерапия</t>
  </si>
  <si>
    <t>Кинезотерапия индивидуальная</t>
  </si>
  <si>
    <t xml:space="preserve">Кинезотерапия группавая </t>
  </si>
  <si>
    <t>Кинезотерапия индивидуальная на обучение/коррекция ходьбы</t>
  </si>
  <si>
    <t>Кинезотерапия активная индивидуальная разработка нижней конечности</t>
  </si>
  <si>
    <t>Кинезотерапия пассивная индивидуальная разработка нижней конечности</t>
  </si>
  <si>
    <t>Кинезотерапия активная индивидуальная разработка верхней конечности</t>
  </si>
  <si>
    <t>Кинезотерапия пассивная индивидуальная разработка верхней конечности</t>
  </si>
  <si>
    <t>Дыхательная гимнастика</t>
  </si>
  <si>
    <t xml:space="preserve">Механотерапия </t>
  </si>
  <si>
    <t>1 сеанс</t>
  </si>
  <si>
    <t>10 сеанс</t>
  </si>
  <si>
    <t>Рентгенологические исследования молочных желез-маммография в 2-х проекциях (большая железка) без пленки</t>
  </si>
  <si>
    <t>Амбулаторно - травмотологические операции,диагностическая репозиция обломков</t>
  </si>
  <si>
    <t>Снятие послеоперационных швов</t>
  </si>
  <si>
    <t>Удаление папилломы (маленький размер)</t>
  </si>
  <si>
    <t>Прижигание кандиломы (маленький размер)</t>
  </si>
  <si>
    <t>Прижигание кандиломы (средний размер)</t>
  </si>
  <si>
    <t>Прижигание кандиломы (большой размер)</t>
  </si>
  <si>
    <t>Курс работы индивидуальной кинезотерапии</t>
  </si>
  <si>
    <t>Курс работы групповой кинезотерапии</t>
  </si>
  <si>
    <t xml:space="preserve">        И.о.директора КГП на ПХВ "ГП №10"</t>
  </si>
  <si>
    <t xml:space="preserve">            _______________ Калибекова Г.З.</t>
  </si>
  <si>
    <t>Дәрігерлерді қабылдау және кеңес беру</t>
  </si>
  <si>
    <t>Жалпы практика дәрігерін қабылдау</t>
  </si>
  <si>
    <t>1 қабылдау</t>
  </si>
  <si>
    <t>Жалпы тәжірибелік дәрігерді қайта қабылдау</t>
  </si>
  <si>
    <t>Педиатр дәрігерінің қабылдауы</t>
  </si>
  <si>
    <t>Педиатр дәрігерін қайта қабылдау</t>
  </si>
  <si>
    <t>Акушер-гинекологты қабылдау</t>
  </si>
  <si>
    <t>Акушер-гинекологты қайта қабылдау</t>
  </si>
  <si>
    <t>Физиотерапевт дәрігерін қабылдау</t>
  </si>
  <si>
    <t>Хирург-дәрігердің қабылдауы</t>
  </si>
  <si>
    <t>Хирург дәрігерді қайта қабылдау</t>
  </si>
  <si>
    <t>Балалар хирургының дәрігерін қабылдау</t>
  </si>
  <si>
    <t>Балалар хирургының дәрігерін қайта қабылдау</t>
  </si>
  <si>
    <t>Уролог дәрігердің қабылдауы</t>
  </si>
  <si>
    <t>Урологты қайта қабылдау</t>
  </si>
  <si>
    <t>Офтальмологтың қабылдауы</t>
  </si>
  <si>
    <t>Офтальмологты қайта қабылдау</t>
  </si>
  <si>
    <t>Невропатологтың қабылдауы</t>
  </si>
  <si>
    <t>Невропатолог дәрігерді қайта қабылдау</t>
  </si>
  <si>
    <t>Балалар невропатологының қабылдауы</t>
  </si>
  <si>
    <t>Балалар невропатологының дәрігерін қайта қабылдау</t>
  </si>
  <si>
    <t>Кардиолог дәрігердің қабылдауы</t>
  </si>
  <si>
    <t>Кардиолог дәрігерді қайта қабылдау</t>
  </si>
  <si>
    <t>Отоларинголог дәрігердің қабылдауы</t>
  </si>
  <si>
    <t>Отоларинголог дәрігерді қайта қабылдау</t>
  </si>
  <si>
    <t>Отоларинголог дәрігердің қабылдауы (балалар)</t>
  </si>
  <si>
    <t>Отоларинголог дәрігерді қайта қабылдау (балалар)</t>
  </si>
  <si>
    <t>Эндокринолог дәрігердің қабылдауы</t>
  </si>
  <si>
    <t>Эндокринолог дәрігерді қайта қабылдау</t>
  </si>
  <si>
    <t>Маммолог дәрігердің қабылдауы</t>
  </si>
  <si>
    <t>Мамолог дәрігерді қайта қабылдау</t>
  </si>
  <si>
    <t>Проктолог дәрігердің қабылдауы</t>
  </si>
  <si>
    <t>Проктолог дәрігерді қайта қабылдау</t>
  </si>
  <si>
    <t>Дерматолог дәрігердің қабылдау</t>
  </si>
  <si>
    <t>Дерматолог дәрігерді қайта қабылдау</t>
  </si>
  <si>
    <t>Психологтың кеңесі</t>
  </si>
  <si>
    <t>Логопедтің кеңесі</t>
  </si>
  <si>
    <t>Акушер-гинекологты қабылдау (жүкті курация)</t>
  </si>
  <si>
    <t>1 триместрдегі жүкті Курация</t>
  </si>
  <si>
    <t>(1-12 апта.)</t>
  </si>
  <si>
    <t>Жүкті Курация 2 триместр</t>
  </si>
  <si>
    <t>(13-30 апта.)</t>
  </si>
  <si>
    <t>Жүкті Курация 3 триместр</t>
  </si>
  <si>
    <t>(31-40 апта.)</t>
  </si>
  <si>
    <t>Барлық кезеңдегі жүкті әйелдердің курациясы</t>
  </si>
  <si>
    <t>(1-40 апта.)</t>
  </si>
  <si>
    <t>Емханалық қызметтер</t>
  </si>
  <si>
    <t>Көктамыр ішіне құю</t>
  </si>
  <si>
    <t>Көктамыр ішіне инъекция</t>
  </si>
  <si>
    <t>Көктамыр ішіне инъекция (тамшыдан кейін)</t>
  </si>
  <si>
    <t>Бұлшықет ішіне инъекция (дәрі-дәрмектің құны жоқ)</t>
  </si>
  <si>
    <t>Тері астына инъекция</t>
  </si>
  <si>
    <t>Саусақтан қан алу</t>
  </si>
  <si>
    <t>Тамырдан қан алу</t>
  </si>
  <si>
    <t>Медициналық тексеру:</t>
  </si>
  <si>
    <t>Жұмысқа / оқуға түсу кезінде әйелдерді / қыздарды медициналық тексеру</t>
  </si>
  <si>
    <t>Жұмысқа / оқуға түсу кезінде ер / жас жігіттерді медициналық тексеру</t>
  </si>
  <si>
    <t>Көлік құралдарының жүргізушілерін медициналық тексеру (т.073/у)</t>
  </si>
  <si>
    <t>Балабақшаға түсер алдында балаларды медициналық тексеру (денсаулық паспорты ф.026/у)</t>
  </si>
  <si>
    <t>1 паспорт</t>
  </si>
  <si>
    <t>Мектепке, лицейге, гимназияға түсер алдында балаларды медициналық тексеру (денсаулық паспорты ф.026/у)</t>
  </si>
  <si>
    <t>Анықтамалар беру</t>
  </si>
  <si>
    <t>Анықтама беру (спорт секциялары, Бассейндер және т. б.)</t>
  </si>
  <si>
    <t>ДКК анықтамасын беру</t>
  </si>
  <si>
    <t>Еңбекке уақытша жарамсыздық туралы Студенттік анықтама беру 1 күн</t>
  </si>
  <si>
    <t>Аурухана парақтарын ұзарту-ДКК 1 күн</t>
  </si>
  <si>
    <t>1 күн ұзарту</t>
  </si>
  <si>
    <t>Жүктілік және босану бойынша еңбекке уақытша жарамсыздық туралы Парақ беру</t>
  </si>
  <si>
    <t>Офтальмолог қызметтері</t>
  </si>
  <si>
    <t>Визустың анықтамасы</t>
  </si>
  <si>
    <t>1 тексеру</t>
  </si>
  <si>
    <t>Көру өрістерін өлшеу, периметрия</t>
  </si>
  <si>
    <t>Көруді түзету (көзілдірікті таңдау)</t>
  </si>
  <si>
    <t>Көру сипатын анықтау</t>
  </si>
  <si>
    <t>Күрделі көруді түзету (көзілдірікті таңдау)</t>
  </si>
  <si>
    <t>Көз түбін тексеру (офтальмоскопия)</t>
  </si>
  <si>
    <t>Көз биомикроскопиясы</t>
  </si>
  <si>
    <t>Көзден бөтен денені алып тастау</t>
  </si>
  <si>
    <t>Оториноларингологиялық қызметтер</t>
  </si>
  <si>
    <t>Мұрын-жұтқыншақ Бадамша бездерін майлау</t>
  </si>
  <si>
    <t>Дәрілік заттарды мұрын-жұтқыншаққа құю</t>
  </si>
  <si>
    <t>Турундамен бірге құлақ дәретханасы</t>
  </si>
  <si>
    <t>Политцердің үстінен евстахия құбырын үрлеу</t>
  </si>
  <si>
    <t>Дәрілерді көмейге құю</t>
  </si>
  <si>
    <t>Күкірт тығынын алып тастау (бір құлақ)</t>
  </si>
  <si>
    <t>Мұрынды жылжыту әдісімен жуу (Проетц бойынша)</t>
  </si>
  <si>
    <t>Абсцесс (мұрын)аутопсиясы</t>
  </si>
  <si>
    <t>Мұрыннан бөгде заттарды алып тастау</t>
  </si>
  <si>
    <t>Мұрын шырышты анемизациясы</t>
  </si>
  <si>
    <t>Абсцесс аутопсиясы (бір құлақ)</t>
  </si>
  <si>
    <t>Абсцессивті фурункулдарды ашу: мұрын; сыртқы құлақ арнасы</t>
  </si>
  <si>
    <t>Бадамша бездерді жуу</t>
  </si>
  <si>
    <t>Евстахия (есту) түтігінің катетиризациясы</t>
  </si>
  <si>
    <t>Алдыңғы мұрын тампонадасы</t>
  </si>
  <si>
    <t>Лор органдарының гематомасын ашу</t>
  </si>
  <si>
    <t>Көмейден бөгде заттарды алып тастау</t>
  </si>
  <si>
    <t>Мұрынішілік блокада</t>
  </si>
  <si>
    <t>Синустарды шаю арқылы шаю</t>
  </si>
  <si>
    <t>Хирургиялық процедуралар</t>
  </si>
  <si>
    <t>Таңғыш жеңіл</t>
  </si>
  <si>
    <t>Таңу қиын</t>
  </si>
  <si>
    <t>Тырнақ тақтасын алып тастау</t>
  </si>
  <si>
    <t>Тырнақ пластинасының пластикасы</t>
  </si>
  <si>
    <t>Аутопсия панацария</t>
  </si>
  <si>
    <t>Күйік кезінде амбулаториялық көмек</t>
  </si>
  <si>
    <t>Новокаин блокадасы</t>
  </si>
  <si>
    <t>Грыжа (кішкентай өлшем)</t>
  </si>
  <si>
    <t>Грыжа (орташа Өлшем)</t>
  </si>
  <si>
    <t>Грыжа (үлкен өлшем)</t>
  </si>
  <si>
    <t>Аталық без тамшысына Операция</t>
  </si>
  <si>
    <t>Варикоцелге арналған Операция</t>
  </si>
  <si>
    <t>Буынішілік инъекцияны енгізу</t>
  </si>
  <si>
    <t>Операциядан кейінгі тігістерді, гипс таңғыштарын алу</t>
  </si>
  <si>
    <t>Гипсті алып тастау</t>
  </si>
  <si>
    <t>Тері астындағы абсцесстерді өңдеу, ашу және жергілікті анестезиямен каутеризациялау</t>
  </si>
  <si>
    <t>Орташа мөлшердегі жұмсақ тіндердегі гигромаларды, атеромаларды, фурункулдарды және басқа да түзілімдерді ашудың амбулаториялық операциялары</t>
  </si>
  <si>
    <t>Үлкен мөлшердегі жұмсақ тіндердегі гигромаларды, атеромаларды, фурункулдарды және басқа да түзілімдерді ашудың амбулаториялық операциялары</t>
  </si>
  <si>
    <t>Көгерген,кесілген және т. б. жараларды бастапқы хирургиялық өңдеу</t>
  </si>
  <si>
    <t>Гипс лангетін қолдану</t>
  </si>
  <si>
    <t>Амбулаториялық-травмотологиялық операциялар, сынықтардың диагностикалық репозициясы, гипс салу</t>
  </si>
  <si>
    <t>Сыну және дислокация орнының блокадасы бар қылқалам гипсі</t>
  </si>
  <si>
    <t>Тік ішектің сандық зерттеуі, геморрой</t>
  </si>
  <si>
    <t>Іріңді маститтің ашылуы</t>
  </si>
  <si>
    <t>Жергілікті анестезиямен асциттерге хирургиялық араласу</t>
  </si>
  <si>
    <t>Гидроадениттің ашылуы</t>
  </si>
  <si>
    <t>Парапроктиттің ашылуы</t>
  </si>
  <si>
    <t>Карбункулды ашу</t>
  </si>
  <si>
    <t>Сүт бездерінің және басқа аймақтардың қатерсіз түзілімдерін жою бойынша операциялар. шағын өлшем</t>
  </si>
  <si>
    <t>Сүт бездерінің және басқа аймақтардың қатерсіз түзілімдерін жоюға арналған операциялар орташа Өлшем</t>
  </si>
  <si>
    <t>Сүт бездерінің және басқа аймақтардың қатерсіз түзілімдерін жоюға арналған операциялар үлкен өлшем</t>
  </si>
  <si>
    <t>Геммороидектомия бір түйін</t>
  </si>
  <si>
    <t>Френулопластика (френулумды кесу)</t>
  </si>
  <si>
    <t>Биопсиямен Ректоскопия</t>
  </si>
  <si>
    <t>Түзілімдерді жоюдың криодеструктивті әдісі</t>
  </si>
  <si>
    <t>Көлемді түзілімдерді жою</t>
  </si>
  <si>
    <t>Папилломаны жою (орташа Өлшем)</t>
  </si>
  <si>
    <t>Папилломаны жою (үлкен өлшем)</t>
  </si>
  <si>
    <t>Уретральды полиптерді каутеризациялау</t>
  </si>
  <si>
    <t>Кандиломаны каутеризациялау</t>
  </si>
  <si>
    <t>Пластикалық хирургия</t>
  </si>
  <si>
    <t>Блефаропластика. Жоғарғы қабақтарды түзету.</t>
  </si>
  <si>
    <t>Блефаропластика. Төменгі қабақтарды түзету.</t>
  </si>
  <si>
    <t>Отопластика (құлаққа операция)</t>
  </si>
  <si>
    <t>Урологиялық процедуралар</t>
  </si>
  <si>
    <t>Уретрадан жағынды алу</t>
  </si>
  <si>
    <t>Простата массажы</t>
  </si>
  <si>
    <t>Уретрия инстилляциясын жүргізу</t>
  </si>
  <si>
    <t>Простата шырынын алу</t>
  </si>
  <si>
    <t>Қуық инстилляциясын жүргізу</t>
  </si>
  <si>
    <t>Гинекологиялық процедуралар</t>
  </si>
  <si>
    <t>Кольпоскопия жүргізу</t>
  </si>
  <si>
    <t>1 зерттеу</t>
  </si>
  <si>
    <t>Спиральды алып тастау</t>
  </si>
  <si>
    <t>Спиральды күрделі жою</t>
  </si>
  <si>
    <t>ЖІС енгізу</t>
  </si>
  <si>
    <t>Аспирациялық биопсия</t>
  </si>
  <si>
    <t>Онкоцитологияға жағынды</t>
  </si>
  <si>
    <t>Жағынды алу</t>
  </si>
  <si>
    <t>Жатыр мойнының биопсиясы</t>
  </si>
  <si>
    <t>Жыныс сүйелдерін алып тастау (1 Алып тастау)</t>
  </si>
  <si>
    <t>Ұрықтың кардиотокографиясы - КТГ</t>
  </si>
  <si>
    <t>ультракүлгін сәулелену</t>
  </si>
  <si>
    <t>УЖЖТ- терапиясы</t>
  </si>
  <si>
    <t>Магнитотерапия</t>
  </si>
  <si>
    <t>УЖЖТ, (сәулелену жалпы және жергілікті бір өріс)</t>
  </si>
  <si>
    <t>УДТ- Ультрадыбыстық терапия</t>
  </si>
  <si>
    <t>Лазерлік терапия</t>
  </si>
  <si>
    <t>"Биоптрон"аппаратында емдеу</t>
  </si>
  <si>
    <t>Мырыштау бір өріс</t>
  </si>
  <si>
    <t>Емдік дене шынықтыру</t>
  </si>
  <si>
    <t>Тұз шахтасы</t>
  </si>
  <si>
    <t>Тұз шахтасы (ата-анасының сүйемелдеуімен 3 жасқа дейінгі балалар)</t>
  </si>
  <si>
    <t>Парафин терапиясы (ересек)</t>
  </si>
  <si>
    <t>Парафин терапиясы (балалар)</t>
  </si>
  <si>
    <t>Балаларға арналған Массаж</t>
  </si>
  <si>
    <t>Бет бұлшықеттерін уқалау (балалар)</t>
  </si>
  <si>
    <t>Қол мен білекке Массаж (балалар)</t>
  </si>
  <si>
    <t>1 процедура (6,5-7мин.)</t>
  </si>
  <si>
    <t>Бас массажы (фронтемпоральды және желке-париетальды аймақ) (балалар)</t>
  </si>
  <si>
    <t>1 процедура (8,5 мин.)</t>
  </si>
  <si>
    <t>Кеуде аймағын уқалау (балалар)</t>
  </si>
  <si>
    <t>1 процедура (10мин)</t>
  </si>
  <si>
    <t>Жоғарғы аяқ массажы (балалар)</t>
  </si>
  <si>
    <t>Жалпы Массаж (1 жастан 3 жасқа дейінгі балалар)</t>
  </si>
  <si>
    <t>Жалпы Массаж (1 жасқа дейінгі балалар)</t>
  </si>
  <si>
    <t>Арқа массажы (7-ші мойыннан 1-ші бел омыртқасына дейін және солдан оңға қарай ортаңғы аксиллярлық сызықтар) (балалар)</t>
  </si>
  <si>
    <t>Іштің алдыңғы қабырғасының бұлшықет массажы (балалар)</t>
  </si>
  <si>
    <t>1 процедура (10мин.)</t>
  </si>
  <si>
    <t>Тізе массажы (төменгі аяқтың жоғарғы үштен бір бөлігі,тізе аймағы және жамбастың төменгі үштен бір бөлігі)(балалар)</t>
  </si>
  <si>
    <t>1 процедура (10 мин.по 5 минут каждый коленный сустав)</t>
  </si>
  <si>
    <t>Мойын-жаға аймағының массажы (балалар)</t>
  </si>
  <si>
    <t>Шынтақ массажы (1 буын)(балалар)</t>
  </si>
  <si>
    <t>Білек буын массажы (1 буын)(балалар)</t>
  </si>
  <si>
    <t>Төменгі аяқтың массажы(балалар)</t>
  </si>
  <si>
    <t>Иық буынының массажы ( иықтың жоғарғы үштен бір бөлігі,иық буынының аймағы және сол жақ иық)(балалар)</t>
  </si>
  <si>
    <t>Жамбас-феморальды буын массажы (жамбастың жоғарғы үштен бір бөлігі, жамбас-феморальды буын аймағы және сол жақтың глутеальды аймағы)(балалар)</t>
  </si>
  <si>
    <t>Тобық массажы (проксимальды аяқ,тобық аймағы және төменгі аяқтың төменгі үштен бір бөлігі)(балалар)</t>
  </si>
  <si>
    <t>Массаж ересек</t>
  </si>
  <si>
    <t>Бет бұлшықеттерін уқалау</t>
  </si>
  <si>
    <t>Қол мен білекке Массаж жасау</t>
  </si>
  <si>
    <t>Бас массажы (фронтемпоральды және желке-париетальды аймақ)</t>
  </si>
  <si>
    <t>Кеуде аймағын уқалау</t>
  </si>
  <si>
    <t>Жоғарғы аяқ массажы</t>
  </si>
  <si>
    <t>Арқа массажы (7-ші мойыннан 1-ші бел омыртқасына дейін және солдан оңға қарай ортаңғы аксиллярлық сызықтар)</t>
  </si>
  <si>
    <t>Іштің алдыңғы қабырғасының бұлшықет массажы</t>
  </si>
  <si>
    <t>Лумбосакральды аймақтың массажы (1-ші белден төменгі қатпарлы жидектерге дейін) (ересек)</t>
  </si>
  <si>
    <t>Тізе массажы (төменгі аяқтың жоғарғы үштен бір бөлігі, тізе аймағы және жамбастың төменгі үштен бір бөлігі)</t>
  </si>
  <si>
    <t>Мойын-жаға аймағын уқалау</t>
  </si>
  <si>
    <t>Шынтақ массажы (1 буын)</t>
  </si>
  <si>
    <t>Білек буын массажы (1 буын)</t>
  </si>
  <si>
    <t>Төменгі аяқтың массажы</t>
  </si>
  <si>
    <t>Иық буынының массажы ( иықтың жоғарғы үштен бір бөлігі,иық буынының аймағы және сол жақтың иығы)</t>
  </si>
  <si>
    <t>Жамбас-феморальды буын массажы (жамбастың жоғарғы үштен бір бөлігі,жамбас-феморальды буын аймағы және сол жақтың глутеальды аймағы )</t>
  </si>
  <si>
    <t>Тобық массажы (проксимальды аяқ,тобық аймағы және төменгі аяқтың төменгі үштен бір бөлігі )</t>
  </si>
  <si>
    <t>"Ортопедиялық тобық ra-01J 220V"аппаратында аяқ массажы</t>
  </si>
  <si>
    <t>"Ортопедиялық тобық REFLEXOMED II" аппаратында аяққа массаж жасау</t>
  </si>
  <si>
    <t>"QATTROMED V шапаны" аппаратында арқа массажы</t>
  </si>
  <si>
    <t>Рентгенографиялық қызметтер</t>
  </si>
  <si>
    <t>Флейшнер бойынша өкпенің рентгенографиясы</t>
  </si>
  <si>
    <t>Тікелей проекциядағы кеуде мүшелерінің рентгенографиясы</t>
  </si>
  <si>
    <t>Кеуде қуысының рентгенографиясы шолу</t>
  </si>
  <si>
    <t>Бүйірлік проекциядағы кеуде мүшелерінің рентгенографиясы</t>
  </si>
  <si>
    <t>Рентгенография бағыныңқы.тікелей проекциядағы синус</t>
  </si>
  <si>
    <t>2 проекцияда мұрын сүйектерін зерттеу</t>
  </si>
  <si>
    <t>2 проекцияда 1 иық, білек, жіліншік рентгенографиясы</t>
  </si>
  <si>
    <t>Тікелей проекциядағы иық рентгенографиясы</t>
  </si>
  <si>
    <t>1 жамбастың рентгенографиясы, 2 проекциядағы сүйектер</t>
  </si>
  <si>
    <t>Қабырғалардың рентгенографиясы</t>
  </si>
  <si>
    <t>2 проекцияда кеуде омыртқасының рентгенографиясы</t>
  </si>
  <si>
    <t>Жатыр мойнының рентгенографиясы</t>
  </si>
  <si>
    <t>Жамбас буынының рентгенографиясы</t>
  </si>
  <si>
    <t>Жамбас сүйектерінің рентгенографиясы</t>
  </si>
  <si>
    <t>2 проекциядағы аяқтың рентгенографиясы</t>
  </si>
  <si>
    <t>2 проекциядағы қолдың рентгенографиясы</t>
  </si>
  <si>
    <t>Бір буынның рентгенографиясы (иық, шынтақ, тізе, білек)</t>
  </si>
  <si>
    <t>Екі проекциядағы сакрум мен коксикс рентгенографиясы</t>
  </si>
  <si>
    <t>Лумбосакральды омыртқаның рентгенографиясы</t>
  </si>
  <si>
    <t>2 проекциядағы бас сүйегінің рентгенографиясы</t>
  </si>
  <si>
    <t>Флюорография 1 проекция</t>
  </si>
  <si>
    <t>Флюорография 2 проекция</t>
  </si>
  <si>
    <t>Сүт бездерін рентгенологиялық зерттеу-2 проекциядағы маммография (үлкен без)</t>
  </si>
  <si>
    <t>Рентген қорытындысының телнұсқасын беру</t>
  </si>
  <si>
    <t>Ауыз ішілік (нысаналы)тістің рентгенографиясы</t>
  </si>
  <si>
    <t>Ультрадыбыстық зерттеу</t>
  </si>
  <si>
    <t>Ультрадыбыстық зерттеуі (бауыр, өт қабы, ұйқы безі, көкбауыр, бүйрек)</t>
  </si>
  <si>
    <t>Бауырдың, өт қабының, ұйқы безінің, көкбауырдың ультрадыбыстық зерттеуі</t>
  </si>
  <si>
    <t>Бүйрек ультрадыбыстық зерттеуі</t>
  </si>
  <si>
    <t>Бүйрек, бүйрек үсті безінің ультрадыбыстық зерттеуі</t>
  </si>
  <si>
    <t>Қалқанша безінің ультрадыбыстық зерттеуі</t>
  </si>
  <si>
    <t>Сүт безінің УДЗ</t>
  </si>
  <si>
    <t>Бір органның ультрадыбыстық зерттеуі</t>
  </si>
  <si>
    <t>Жүректің ультрадыбыстық зерттеуі</t>
  </si>
  <si>
    <t>Гинекологиялық аурулар кезінде әйел жыныс мүшелерінің ультрадыбыстық зерттеуі</t>
  </si>
  <si>
    <t>Жүктілік кезіндегі ультрадыбыстық зерттеу</t>
  </si>
  <si>
    <t>Жүкті әйелдердің доплерометриясы</t>
  </si>
  <si>
    <t>Трансвагинальды ультрадыбыстық жүктілік кезіндегі әйел жыныс мүшелерін зерттеу</t>
  </si>
  <si>
    <t>Плевра қуысының ультрадыбыстық зерттеуі</t>
  </si>
  <si>
    <t>Қуық асты безінің ультрадыбыстық зерттеуі</t>
  </si>
  <si>
    <t>Қуықтың ультрадыбыстық зерттеуі</t>
  </si>
  <si>
    <t>Функционалды диагностика</t>
  </si>
  <si>
    <t>ЭКГ (оқусыз)</t>
  </si>
  <si>
    <t>ЭКГ оқу</t>
  </si>
  <si>
    <t>Стоматологиялық қызметтер</t>
  </si>
  <si>
    <t>Тіс дәрігерінің кеңесі</t>
  </si>
  <si>
    <t>1 Қабылдау</t>
  </si>
  <si>
    <t>КЖП пломбасымен аяқталған 1 және 2 дәрежелі белсенділіктің Үстірт және орта кариесін емдеу</t>
  </si>
  <si>
    <t>КЖП пломбасымен аяқталған терең кариесті емдеу</t>
  </si>
  <si>
    <t>КЖП пломбасымен аяқталған молярлық пульпитті емдеу</t>
  </si>
  <si>
    <t>КЖП пломбасымен аяқталған тұрақты тістің 3 тамырын пломбалау арқылы пульпитті емдеу</t>
  </si>
  <si>
    <t>Пульпитті тұрақты тістің бір түбірін пломбалау арқылы немесе КЖП пломбасымен аяқталған целлюлозаны өмір бойы ампутациялау әдісімен емдеу</t>
  </si>
  <si>
    <t>КЖП пломбасымен аяқталған бір түбірлі тіс пульпитін емдеу</t>
  </si>
  <si>
    <t>КЖП пломбасымен аяқталған бірінші премолярлы пульпитті емдеу</t>
  </si>
  <si>
    <t>КЖП пломбасымен аяқталған тұрақты тістің екі тамырын пломбалау арқылы пульпитті емдеу</t>
  </si>
  <si>
    <t xml:space="preserve">КЖП пломбасымен аяқталған үлкен молярлық периодонтитті емдеу </t>
  </si>
  <si>
    <t>КЖП пломбасымен аяқталған фронтальды тіс периодонтитін емдеу</t>
  </si>
  <si>
    <t>КЖП пломбасымен аяқталған премолярлық периодонтитті емдеу</t>
  </si>
  <si>
    <t>1 тіс аймағында пародонт қалтасының кюретажы</t>
  </si>
  <si>
    <t>Пародонт қалталарын дәрі-дәрмекпен өңдеу суару суару 2-5 тіске таңғышпен аппликация</t>
  </si>
  <si>
    <t>Пародонт қалталарын дәрі дәрмекпен өңдеу суару суару қолдану</t>
  </si>
  <si>
    <t>Ескі пломбаны алып тастау</t>
  </si>
  <si>
    <t>Тұрақты тісті жұлу қиын</t>
  </si>
  <si>
    <t>Тұрақты тісті жұлу қарапайым</t>
  </si>
  <si>
    <t>Инфильтративті Анестезия</t>
  </si>
  <si>
    <t>Аппликациялық Анестезия</t>
  </si>
  <si>
    <t>Өткізгіш Анестезия</t>
  </si>
  <si>
    <t>Клиникалық-диагностикалық зертхана</t>
  </si>
  <si>
    <t>Кардиолипин антигенімен микрореакцияға қан анализі</t>
  </si>
  <si>
    <t>Жалпы зәр анализі</t>
  </si>
  <si>
    <t>Глюкоза (анализатордағы биохимиялық талдау)</t>
  </si>
  <si>
    <t>Сухарев бойынша қанның ұюы</t>
  </si>
  <si>
    <t>Анықтамасы RH факторындағы қан тобы</t>
  </si>
  <si>
    <t>Уретраның жағындысы</t>
  </si>
  <si>
    <t>Простата шырынын талдау</t>
  </si>
  <si>
    <t>Қосымша қызметтер</t>
  </si>
  <si>
    <t>оттегі коктейлі</t>
  </si>
  <si>
    <t>1 шыны (0,5)</t>
  </si>
  <si>
    <t>Прием врача инфекциониста</t>
  </si>
  <si>
    <t>Повторный прием врача инфекциониста</t>
  </si>
  <si>
    <t xml:space="preserve"> Медицинский осмотр</t>
  </si>
  <si>
    <t>Медицинский осмотр детей перед поступлением в детский сад</t>
  </si>
  <si>
    <t>Медицинский осмотр детей перед поступлением в школу, лицей, гимназию</t>
  </si>
  <si>
    <t>Инфекциянист дәрігерінің қабылдауы</t>
  </si>
  <si>
    <t>Жалпы практика дәрігерінің қабылдауы</t>
  </si>
  <si>
    <t>Жалпы тәжірибелік дәрігердің қайта қабылдауы</t>
  </si>
  <si>
    <t>Педиатр дәрігерінің қайта қабылдауы</t>
  </si>
  <si>
    <t>Акушер-гинекологтың қабылдауы</t>
  </si>
  <si>
    <t>Акушер-гинекологтың қайта қабылдауы</t>
  </si>
  <si>
    <t>Физиотерапевт дәрігерінің қабылдауы</t>
  </si>
  <si>
    <t>Инфекциянист дәрігерінің қайта қабылдауы</t>
  </si>
  <si>
    <t>Хирург-дәрігерінің қабылдауы</t>
  </si>
  <si>
    <t>Хирург-дәрігерінің қайта қабылдауы</t>
  </si>
  <si>
    <t>Балалар хирургы дәрігерінің қабылдауы</t>
  </si>
  <si>
    <t>Балалар хирургы дәрігерінің қайта қабылдауы</t>
  </si>
  <si>
    <t>Уролог дәрігерінің қабылдауы</t>
  </si>
  <si>
    <t>Уролог дәрігерінің қайта қабылдауы</t>
  </si>
  <si>
    <t>Офтальмолог дәрігерінің қабылдауы</t>
  </si>
  <si>
    <t>Офтальмолог дәрігерінің қайта қабылдауы</t>
  </si>
  <si>
    <t>Невропатолог дәрігерінің қабылдауы</t>
  </si>
  <si>
    <t>Невропатолог дәрігерінің қайта қабылдауы</t>
  </si>
  <si>
    <t>Балалар невропатологы дәрігерінің қабылдауы</t>
  </si>
  <si>
    <t>Балалар невропатологы дәрігерінің қайта қабылдауы</t>
  </si>
  <si>
    <t>Кардиолог дәрігерінің қабылдауы</t>
  </si>
  <si>
    <t>Кардиолог дәрігерінің қайта қабылдауы</t>
  </si>
  <si>
    <t>Отоларинголог дәрігерінің қабылдауы</t>
  </si>
  <si>
    <t>Отоларинголог дәрігерінің қайта қабылдауы</t>
  </si>
  <si>
    <t xml:space="preserve">Балалар отоларинголог дәрігерінің қабылдауы </t>
  </si>
  <si>
    <t xml:space="preserve">Балалар отоларинголог дәрігерінің қайта қабылдауы </t>
  </si>
  <si>
    <t>Эндокринолог дәрігерінің қабылдауы</t>
  </si>
  <si>
    <t>Эндокринолог дәрігерінің қайта қабылдауы</t>
  </si>
  <si>
    <t>Маммолог дәрігерінің қабылдауы</t>
  </si>
  <si>
    <t>Маммолог дәрігерінің қайта қабылдауы</t>
  </si>
  <si>
    <t>Проктолог дәрігерінің қабылдауы</t>
  </si>
  <si>
    <t>Проктолог дәрігерінің қайта қабылдауы</t>
  </si>
  <si>
    <t>Дерматолог дәрігерінің қабылдауы</t>
  </si>
  <si>
    <t>Дерматолог дәрігерінің қайта қабылдауы</t>
  </si>
  <si>
    <t>Акушер-гинекологтың қабылдауы (жүкті курация)</t>
  </si>
  <si>
    <t>Папилломаны жою (кіші өлшем)</t>
  </si>
  <si>
    <t>Кандиломаны каутеризациялау (кіші өлшем)</t>
  </si>
  <si>
    <t>Кандиломаны каутеризациялау (орташа өлшем)</t>
  </si>
  <si>
    <t>Кандиломаны каутеризациялау (үлкен өлшем)</t>
  </si>
  <si>
    <t>Рентегенолог кеңес беруі</t>
  </si>
  <si>
    <t>Рентгенография бағыныңқы тікелей проекциядағы синус</t>
  </si>
  <si>
    <t>Сүт бездерін рентгенологиялық зерттеу-2 проекциядағы маммография (үлкен без) пленкасыз</t>
  </si>
  <si>
    <t>Брахиоцефалиялық магистральдың УДДГ</t>
  </si>
  <si>
    <t>УДДГ ерексектер ми</t>
  </si>
  <si>
    <t>УДДГ төменгі аяқтың артериялары</t>
  </si>
  <si>
    <t>УДДГ төменгі аяқ тамыры</t>
  </si>
  <si>
    <t>1 жасқа дейінгі балаларға нейросонография</t>
  </si>
  <si>
    <t>Жұмсақ тіндердің ультрадыбыстық зерттеуі</t>
  </si>
  <si>
    <t>Сілекей бездерінің ультрадыбыстық зерттеуі</t>
  </si>
  <si>
    <t>Лимфа түйіндерінің ультрадыбыстық зерттеуі</t>
  </si>
  <si>
    <t>Скротальды ультрадыбыстық зерттеу</t>
  </si>
  <si>
    <t>ЭКГ оқумен</t>
  </si>
  <si>
    <t>Пародонт қалталарын дәрі-дәрмекпен өңдеу , суару 2-5 тіске таңғышпен аппликация</t>
  </si>
  <si>
    <t>Тазалық дәрежесіне жағынды</t>
  </si>
  <si>
    <t>Медициналық бақылау</t>
  </si>
  <si>
    <t>Балабақшаға түсер алдында балаларды медициналық тексеру</t>
  </si>
  <si>
    <t>Мектепке, лицейге, гимназияға түсер алдында балаларды медициналық тексеру</t>
  </si>
  <si>
    <t>Жеке кинезотерапия курсы</t>
  </si>
  <si>
    <t>Топты кинезотерапия курсы</t>
  </si>
  <si>
    <t>Топты кинезотерапия</t>
  </si>
  <si>
    <t>Жеке кинезотерапия</t>
  </si>
  <si>
    <t>Кинезотерапия Жеке оқу / жүруді түзету</t>
  </si>
  <si>
    <t>Кинезотерапия төменгі аяқтың белсенді жеке дамуы</t>
  </si>
  <si>
    <t>Кинезотерапия төменгі аяқтың пассивті жеке дамуы</t>
  </si>
  <si>
    <t>Кинезотерапия төменгі аяқтың активті жеке дамуы</t>
  </si>
  <si>
    <t>Кинезотерапия жоғарғы аяқтың пассивті жеке дамуы</t>
  </si>
  <si>
    <t>Тыныс алу жаттығулары</t>
  </si>
  <si>
    <t>Оттегі коктейлі</t>
  </si>
  <si>
    <t>Ақылы қызметтер бағасының прейскуранты</t>
  </si>
  <si>
    <t>Баға</t>
  </si>
  <si>
    <t>Цена</t>
  </si>
  <si>
    <t xml:space="preserve"> </t>
  </si>
  <si>
    <t>"Утвержден"</t>
  </si>
  <si>
    <t>"Бекітілді"</t>
  </si>
  <si>
    <t xml:space="preserve">                                                                      Директордың м.а. ШЖҚ "№10 ҚЕ"КМК</t>
  </si>
  <si>
    <t xml:space="preserve"> _______________ Калибекова Г.З.</t>
  </si>
  <si>
    <t>Бұйрықпен №457-Ж 10.09 ж.</t>
  </si>
  <si>
    <t>Приказом №457-Ж от 10.09.2024г.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</si>
</sst>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5" fillId="0" borderId="0" xfId="3" applyFont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0" xfId="1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8" fillId="0" borderId="0" xfId="0" applyFont="1" applyAlignment="1">
      <alignment horizontal="left" vertical="center" indent="4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/>
    <xf numFmtId="0" fontId="6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11" fillId="3" borderId="1" xfId="0" applyFont="1" applyFill="1" applyBorder="1"/>
    <xf numFmtId="0" fontId="11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9" fillId="0" borderId="4" xfId="0" applyFont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4" fillId="0" borderId="1" xfId="0" applyFont="1" applyBorder="1"/>
    <xf numFmtId="0" fontId="8" fillId="0" borderId="1" xfId="0" applyFont="1" applyBorder="1"/>
    <xf numFmtId="0" fontId="4" fillId="2" borderId="1" xfId="0" applyFont="1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4" fillId="0" borderId="1" xfId="0" applyFont="1" applyBorder="1" applyAlignment="1"/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/>
    <xf numFmtId="0" fontId="5" fillId="0" borderId="0" xfId="3" applyFont="1" applyAlignment="1">
      <alignment vertical="center"/>
    </xf>
    <xf numFmtId="0" fontId="5" fillId="0" borderId="0" xfId="0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5"/>
    <cellStyle name="Обычный 4" xfId="3"/>
    <cellStyle name="Обычный 5" xfId="1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.%20&#1055;&#1088;&#1080;&#1077;&#1084;%20&#1080;%20&#1082;&#1086;&#1085;&#1089;&#1091;&#1083;&#1100;&#1090;&#1072;&#1094;&#1080;&#1103;%20&#1074;&#1088;&#1072;&#1095;&#1077;&#1081;_2024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0.%20&#1060;&#1080;&#1079;&#1080;&#1086;&#1090;&#1077;&#1088;&#1072;&#1087;&#1077;&#1074;&#1090;&#1080;&#1095;&#1077;&#1089;&#1082;&#1080;&#1077;%20&#1091;&#1089;&#1083;&#1091;&#1075;&#1080;20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1.12.%20&#1052;&#1072;&#1089;&#1089;&#1072;&#1078;%20(&#1074;&#1079;&#1088;&#1086;&#1089;&#1083;&#1099;&#1081;,%20&#1076;&#1077;&#1090;&#1089;&#1082;&#1080;&#1081;)20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3.%20&#1056;&#1077;&#1085;&#1090;&#1075;&#1077;&#1085;&#1086;&#1075;&#1088;&#1072;&#1092;&#1080;&#1095;&#1077;&#1089;&#1082;&#1080;&#1077;%20&#1091;&#1089;&#1083;&#1091;&#1075;&#1080;20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4.%20&#1059;&#1083;&#1100;&#1090;&#1088;&#1072;&#1079;&#1074;&#1091;&#1082;&#1086;&#1074;&#1086;&#1077;%20&#1080;&#1089;&#1089;&#1083;&#1077;&#1076;&#1086;&#1074;&#1072;&#1085;&#1080;&#1077;202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5.%20&#1092;&#1091;&#1085;&#1082;&#1094;&#1080;&#1086;&#1085;&#1072;&#1083;&#1100;&#1085;&#1072;&#1103;%20&#1076;&#1080;&#1072;&#1075;&#1085;&#1086;&#1089;&#1090;&#1080;&#1082;&#1072;%2020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6.%20&#1057;&#1090;&#1086;&#1084;&#1072;&#1090;&#1086;&#1083;&#1086;&#1075;%20&#1091;&#1089;&#1083;&#1091;&#1075;&#1080;_20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7.&#1051;&#1072;&#1073;&#1086;&#1088;&#1072;&#1090;&#1086;&#1088;&#1080;&#1103;_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9.%20&#1055;&#1072;&#1089;&#1087;&#1086;&#1088;&#1090;%20026%20&#1079;&#1076;&#1086;&#1088;&#1086;&#1074;&#1100;&#1103;%20&#1044;&#1077;&#1090;&#1089;&#1082;&#1080;&#1081;%20&#1084;&#1077;&#1076;&#1086;&#1089;&#1084;&#1086;&#1090;&#1088;%2020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23.&#1051;&#1060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2.&#1055;&#1086;&#1083;&#1080;&#1082;&#1083;&#1080;&#1085;&#1080;&#1095;&#1077;&#1089;&#1082;&#1080;&#1077;%20&#1091;&#1089;&#1083;&#1091;&#1075;&#1080;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4.%20&#1042;&#1099;&#1076;&#1072;&#1095;&#1072;%20&#1089;&#1087;&#1088;&#1072;&#1074;&#1086;&#1082;_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5.%20&#1054;&#1092;&#1090;&#1072;&#1083;&#1100;&#1084;&#1086;&#1083;&#1086;&#1075;%20&#1091;&#1089;&#1083;&#1091;&#1075;&#1080;_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6.%20&#1054;&#1090;&#1086;&#1088;&#1080;&#1085;&#1086;&#1083;&#1072;&#1088;&#1080;&#1085;&#1075;&#1086;&#1083;&#1086;&#1075;%20&#1091;&#1089;&#1083;&#1091;&#1075;&#1080;_20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7.%20&#1061;&#1080;&#1088;&#1091;&#1088;&#1075;&#1080;&#1095;&#1077;&#1089;&#1082;&#1080;&#1077;%20%20&#1091;&#1089;&#1083;&#1091;&#1075;&#1080;20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18.%20&#1055;&#1083;&#1072;&#1089;&#1090;&#1080;&#1095;&#1077;&#1089;&#1082;&#1072;&#1103;%20&#1093;&#1080;&#1088;&#1091;&#1088;&#1075;&#1080;&#1103;%202024&#1075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8.%20&#1059;&#1088;&#1086;&#1083;&#1086;&#1075;&#1080;&#1095;&#1077;&#1089;&#1082;&#1080;&#1077;%20&#1091;&#1089;&#1083;&#1091;&#1075;&#1080;_202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/Downloads/&#1056;&#1072;&#1081;&#1093;&#1072;&#1085;/&#1082;&#1072;&#1083;&#1100;&#1082;&#1091;&#1083;&#1103;&#1094;&#1080;&#1103;%202024%20&#1075;/9.%20&#1043;&#1080;&#1085;&#1077;&#1082;&#1086;&#1083;&#1086;&#1075;&#1080;&#1095;&#1077;&#1089;&#1082;&#1080;&#1077;%20%20&#1087;&#1088;&#1086;&#1094;&#1077;&#1076;&#1091;&#1088;&#1099;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   "/>
      <sheetName val="Зарпл."/>
      <sheetName val="Мягк.ин."/>
      <sheetName val="медикаменты"/>
      <sheetName val="Износ"/>
      <sheetName val="Калькуляция"/>
      <sheetName val="курация бер.1-3трим."/>
      <sheetName val="Касса износ2024"/>
      <sheetName val="курация бер.общ."/>
      <sheetName val="Терапевт 2022"/>
      <sheetName val="повт.пр.терап.202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B11" t="str">
            <v>Прием врача общей практики</v>
          </cell>
          <cell r="C11">
            <v>2505.9608467426792</v>
          </cell>
          <cell r="D11">
            <v>284.67715218996835</v>
          </cell>
          <cell r="E11">
            <v>0.72778125007000594</v>
          </cell>
          <cell r="F11">
            <v>370.89893505917456</v>
          </cell>
          <cell r="G11">
            <v>13.902119834405264</v>
          </cell>
          <cell r="H11">
            <v>3176.1668350762975</v>
          </cell>
          <cell r="I11">
            <v>30</v>
          </cell>
          <cell r="J11">
            <v>837.19139967979424</v>
          </cell>
          <cell r="K11">
            <v>4013.3582347560919</v>
          </cell>
          <cell r="L11">
            <v>40</v>
          </cell>
          <cell r="M11">
            <v>1605.3432939024369</v>
          </cell>
          <cell r="N11">
            <v>5600</v>
          </cell>
        </row>
        <row r="12">
          <cell r="B12" t="str">
            <v>Повторный прием врача общей практики</v>
          </cell>
          <cell r="C12">
            <v>1882.6394577026051</v>
          </cell>
          <cell r="D12">
            <v>213.86784239501594</v>
          </cell>
          <cell r="E12">
            <v>0.5835691131765649</v>
          </cell>
          <cell r="F12">
            <v>370.89893505917456</v>
          </cell>
          <cell r="G12">
            <v>14.467497352197983</v>
          </cell>
          <cell r="H12">
            <v>2482.4573016221698</v>
          </cell>
          <cell r="I12">
            <v>30</v>
          </cell>
          <cell r="J12">
            <v>628.95219002928627</v>
          </cell>
          <cell r="K12">
            <v>3111.4094916514559</v>
          </cell>
          <cell r="L12">
            <v>40</v>
          </cell>
          <cell r="M12">
            <v>1244.5637966605825</v>
          </cell>
          <cell r="N12">
            <v>4400</v>
          </cell>
        </row>
        <row r="13">
          <cell r="B13" t="str">
            <v>Прием врача педиатра</v>
          </cell>
          <cell r="C13">
            <v>1992.2741002501784</v>
          </cell>
          <cell r="D13">
            <v>226.32233778842027</v>
          </cell>
          <cell r="E13">
            <v>0.72778125007000594</v>
          </cell>
          <cell r="F13">
            <v>432.89893505917456</v>
          </cell>
          <cell r="G13">
            <v>14.176768214412924</v>
          </cell>
          <cell r="H13">
            <v>2666.3999225622561</v>
          </cell>
          <cell r="I13">
            <v>30</v>
          </cell>
          <cell r="J13">
            <v>665.57893141157956</v>
          </cell>
          <cell r="K13">
            <v>3331.9788539738356</v>
          </cell>
          <cell r="L13">
            <v>40</v>
          </cell>
          <cell r="M13">
            <v>1332.7915415895343</v>
          </cell>
          <cell r="N13">
            <v>4700</v>
          </cell>
        </row>
        <row r="14">
          <cell r="B14" t="str">
            <v>Повторный прием врача педиатра</v>
          </cell>
          <cell r="C14">
            <v>1689.8089388346807</v>
          </cell>
          <cell r="D14">
            <v>191.96229545161975</v>
          </cell>
          <cell r="E14">
            <v>0.5835691131765649</v>
          </cell>
          <cell r="F14">
            <v>432.89893505917456</v>
          </cell>
          <cell r="G14">
            <v>10.632576160809693</v>
          </cell>
          <cell r="H14">
            <v>2325.8863146194612</v>
          </cell>
          <cell r="I14">
            <v>30</v>
          </cell>
          <cell r="J14">
            <v>564.53137028589015</v>
          </cell>
          <cell r="K14">
            <v>2890.4176849053515</v>
          </cell>
          <cell r="L14">
            <v>40</v>
          </cell>
          <cell r="M14">
            <v>1156.1670739621406</v>
          </cell>
          <cell r="N14">
            <v>4000</v>
          </cell>
        </row>
        <row r="15">
          <cell r="B15" t="str">
            <v>Прием  акушер-гинеколога</v>
          </cell>
          <cell r="C15">
            <v>2085.8643447167965</v>
          </cell>
          <cell r="D15">
            <v>236.95418955982808</v>
          </cell>
          <cell r="E15">
            <v>0.72778125007000594</v>
          </cell>
          <cell r="F15">
            <v>1024.5589350591745</v>
          </cell>
          <cell r="G15">
            <v>30.549985685195264</v>
          </cell>
          <cell r="H15">
            <v>3378.6552362710645</v>
          </cell>
          <cell r="I15">
            <v>30</v>
          </cell>
          <cell r="J15">
            <v>696.84556028298732</v>
          </cell>
          <cell r="K15">
            <v>4075.5007965540517</v>
          </cell>
          <cell r="L15">
            <v>40</v>
          </cell>
          <cell r="M15">
            <v>1630.2003186216207</v>
          </cell>
          <cell r="N15">
            <v>5700</v>
          </cell>
        </row>
        <row r="16">
          <cell r="B16" t="str">
            <v>Повторный прием акушер-гинеколога</v>
          </cell>
          <cell r="C16">
            <v>1893.1544185315038</v>
          </cell>
          <cell r="D16">
            <v>215.06234194517884</v>
          </cell>
          <cell r="E16">
            <v>0.64125396793394129</v>
          </cell>
          <cell r="F16">
            <v>1024.5589350591745</v>
          </cell>
          <cell r="G16">
            <v>22.40332283580986</v>
          </cell>
          <cell r="H16">
            <v>3155.8202723396012</v>
          </cell>
          <cell r="I16">
            <v>30</v>
          </cell>
          <cell r="J16">
            <v>632.46502814300482</v>
          </cell>
          <cell r="K16">
            <v>3788.2853004826061</v>
          </cell>
          <cell r="L16">
            <v>40</v>
          </cell>
          <cell r="M16">
            <v>1515.3141201930425</v>
          </cell>
          <cell r="N16">
            <v>5300</v>
          </cell>
        </row>
        <row r="17">
          <cell r="B17" t="str">
            <v>Прием врача-физиотерапевта</v>
          </cell>
          <cell r="C17">
            <v>1858.6886434992509</v>
          </cell>
          <cell r="D17">
            <v>211.14702990151488</v>
          </cell>
          <cell r="E17">
            <v>0.43935697628312403</v>
          </cell>
          <cell r="F17">
            <v>673.81999999999994</v>
          </cell>
          <cell r="G17">
            <v>14.014269239299178</v>
          </cell>
          <cell r="H17">
            <v>2758.1092996163479</v>
          </cell>
          <cell r="I17">
            <v>30</v>
          </cell>
          <cell r="J17">
            <v>620.95070202022964</v>
          </cell>
          <cell r="K17">
            <v>3379.0600016365775</v>
          </cell>
          <cell r="L17">
            <v>40</v>
          </cell>
          <cell r="M17">
            <v>1351.6240006546311</v>
          </cell>
          <cell r="N17">
            <v>4700</v>
          </cell>
        </row>
        <row r="18">
          <cell r="B18" t="str">
            <v>Прием врача инфекциониста</v>
          </cell>
          <cell r="C18">
            <v>2198.8948340531938</v>
          </cell>
          <cell r="D18">
            <v>249.79445314844281</v>
          </cell>
          <cell r="E18">
            <v>0.43935697628312403</v>
          </cell>
          <cell r="F18">
            <v>708.7789350591745</v>
          </cell>
          <cell r="G18">
            <v>17.144372668803808</v>
          </cell>
          <cell r="H18">
            <v>3175.051951905898</v>
          </cell>
          <cell r="I18">
            <v>30</v>
          </cell>
          <cell r="J18">
            <v>734.60678616049097</v>
          </cell>
          <cell r="K18">
            <v>3909.6587380663891</v>
          </cell>
          <cell r="L18">
            <v>40</v>
          </cell>
          <cell r="M18">
            <v>1563.8634952265556</v>
          </cell>
          <cell r="N18">
            <v>5500</v>
          </cell>
        </row>
        <row r="19">
          <cell r="B19" t="str">
            <v>Повторный прием врача инфекциониста</v>
          </cell>
          <cell r="C19">
            <v>1625.9126537596928</v>
          </cell>
          <cell r="D19">
            <v>184.7036774671011</v>
          </cell>
          <cell r="E19">
            <v>0.29514483938968306</v>
          </cell>
          <cell r="F19">
            <v>708.7789350591745</v>
          </cell>
          <cell r="G19">
            <v>11.429581779202538</v>
          </cell>
          <cell r="H19">
            <v>2531.1199929045606</v>
          </cell>
          <cell r="I19">
            <v>30</v>
          </cell>
          <cell r="J19">
            <v>543.18489936803815</v>
          </cell>
          <cell r="K19">
            <v>3074.3048922725989</v>
          </cell>
          <cell r="L19">
            <v>40</v>
          </cell>
          <cell r="M19">
            <v>1229.7219569090396</v>
          </cell>
          <cell r="N19">
            <v>4300</v>
          </cell>
        </row>
        <row r="20">
          <cell r="B20" t="str">
            <v>Прием врача-хирурга</v>
          </cell>
          <cell r="C20">
            <v>2381.1267853715294</v>
          </cell>
          <cell r="D20">
            <v>270.49600281820574</v>
          </cell>
          <cell r="E20">
            <v>0.87199338696344686</v>
          </cell>
          <cell r="F20">
            <v>708.7789350591745</v>
          </cell>
          <cell r="G20">
            <v>17.144372668803808</v>
          </cell>
          <cell r="H20">
            <v>3378.4180893046769</v>
          </cell>
          <cell r="I20">
            <v>30</v>
          </cell>
          <cell r="J20">
            <v>795.48683645692051</v>
          </cell>
          <cell r="K20">
            <v>4173.904925761597</v>
          </cell>
          <cell r="L20">
            <v>40</v>
          </cell>
          <cell r="M20">
            <v>1669.5619703046389</v>
          </cell>
          <cell r="N20">
            <v>5800</v>
          </cell>
        </row>
        <row r="21">
          <cell r="B21" t="str">
            <v>Повторный прием врача  хирурга</v>
          </cell>
          <cell r="C21">
            <v>1747.4006213052501</v>
          </cell>
          <cell r="D21">
            <v>198.5047105802764</v>
          </cell>
          <cell r="E21">
            <v>0.5835691131765649</v>
          </cell>
          <cell r="F21">
            <v>708.7789350591745</v>
          </cell>
          <cell r="G21">
            <v>11.429581779202538</v>
          </cell>
          <cell r="H21">
            <v>2666.6974178370801</v>
          </cell>
          <cell r="I21">
            <v>30</v>
          </cell>
          <cell r="J21">
            <v>583.77159956565788</v>
          </cell>
          <cell r="K21">
            <v>3250.4690174027382</v>
          </cell>
          <cell r="L21">
            <v>40</v>
          </cell>
          <cell r="M21">
            <v>1300.1876069610953</v>
          </cell>
          <cell r="N21">
            <v>4600</v>
          </cell>
        </row>
        <row r="22">
          <cell r="B22" t="str">
            <v>Прием врача детского хирурга</v>
          </cell>
          <cell r="C22">
            <v>2353.5795683903975</v>
          </cell>
          <cell r="D22">
            <v>267.36663896914922</v>
          </cell>
          <cell r="E22">
            <v>0.87199338696344686</v>
          </cell>
          <cell r="F22">
            <v>708.7789350591745</v>
          </cell>
          <cell r="G22">
            <v>17.144372668803808</v>
          </cell>
          <cell r="H22">
            <v>3347.7415084744889</v>
          </cell>
          <cell r="I22">
            <v>30</v>
          </cell>
          <cell r="J22">
            <v>786.28386220786399</v>
          </cell>
          <cell r="K22">
            <v>4134.0253706823532</v>
          </cell>
          <cell r="L22">
            <v>40</v>
          </cell>
          <cell r="M22">
            <v>1653.6101482729414</v>
          </cell>
          <cell r="N22">
            <v>5800</v>
          </cell>
        </row>
        <row r="23">
          <cell r="B23" t="str">
            <v>Повторный прием врача детского хирурга</v>
          </cell>
          <cell r="C23">
            <v>1729.0358099844955</v>
          </cell>
          <cell r="D23">
            <v>196.41846801423867</v>
          </cell>
          <cell r="E23">
            <v>0.5835691131765649</v>
          </cell>
          <cell r="F23">
            <v>708.7789350591745</v>
          </cell>
          <cell r="G23">
            <v>11.429581779202538</v>
          </cell>
          <cell r="H23">
            <v>2646.2463639502876</v>
          </cell>
          <cell r="I23">
            <v>30</v>
          </cell>
          <cell r="J23">
            <v>577.6362833996202</v>
          </cell>
          <cell r="K23">
            <v>3223.8826473499075</v>
          </cell>
          <cell r="L23">
            <v>40</v>
          </cell>
          <cell r="M23">
            <v>1289.5530589399632</v>
          </cell>
          <cell r="N23">
            <v>4500</v>
          </cell>
        </row>
        <row r="24">
          <cell r="B24" t="str">
            <v>Прием врача-уролога</v>
          </cell>
          <cell r="C24">
            <v>2024.7728996071369</v>
          </cell>
          <cell r="D24">
            <v>230.01420139537072</v>
          </cell>
          <cell r="E24">
            <v>0.87199338696344686</v>
          </cell>
          <cell r="F24">
            <v>902.16893505917449</v>
          </cell>
          <cell r="G24">
            <v>16.682543801286315</v>
          </cell>
          <cell r="H24">
            <v>3174.5105732499314</v>
          </cell>
          <cell r="I24">
            <v>30</v>
          </cell>
          <cell r="J24">
            <v>676.43613030075221</v>
          </cell>
          <cell r="K24">
            <v>3850.9467035506837</v>
          </cell>
          <cell r="L24">
            <v>40</v>
          </cell>
          <cell r="M24">
            <v>1540.3786814202736</v>
          </cell>
          <cell r="N24">
            <v>5400</v>
          </cell>
        </row>
        <row r="25">
          <cell r="B25" t="str">
            <v>Повторный прием уролога</v>
          </cell>
          <cell r="C25">
            <v>1509.8313641289881</v>
          </cell>
          <cell r="D25">
            <v>171.51684296505306</v>
          </cell>
          <cell r="E25">
            <v>0.5835691131765649</v>
          </cell>
          <cell r="F25">
            <v>902.16893505917449</v>
          </cell>
          <cell r="G25">
            <v>11.12169586752421</v>
          </cell>
          <cell r="H25">
            <v>2595.222407133916</v>
          </cell>
          <cell r="I25">
            <v>30</v>
          </cell>
          <cell r="J25">
            <v>504.40446212821229</v>
          </cell>
          <cell r="K25">
            <v>3099.6268692621284</v>
          </cell>
          <cell r="L25">
            <v>40</v>
          </cell>
          <cell r="M25">
            <v>1239.8507477048515</v>
          </cell>
          <cell r="N25">
            <v>4300</v>
          </cell>
        </row>
        <row r="26">
          <cell r="B26" t="str">
            <v>Прием врача-офтальмолога</v>
          </cell>
          <cell r="C26">
            <v>2464.560392047872</v>
          </cell>
          <cell r="D26">
            <v>279.97406053663826</v>
          </cell>
          <cell r="E26">
            <v>0.87199338696344686</v>
          </cell>
          <cell r="F26">
            <v>540.93893505917447</v>
          </cell>
          <cell r="G26">
            <v>16.417417488255811</v>
          </cell>
          <cell r="H26">
            <v>3302.7627985189042</v>
          </cell>
          <cell r="I26">
            <v>30</v>
          </cell>
          <cell r="J26">
            <v>823.36033577535306</v>
          </cell>
          <cell r="K26">
            <v>4126.1231342942574</v>
          </cell>
          <cell r="L26">
            <v>40</v>
          </cell>
          <cell r="M26">
            <v>1650.449253717703</v>
          </cell>
          <cell r="N26">
            <v>5800</v>
          </cell>
        </row>
        <row r="27">
          <cell r="B27" t="str">
            <v>Повторный прием офтальмолога</v>
          </cell>
          <cell r="C27">
            <v>1803.023025756145</v>
          </cell>
          <cell r="D27">
            <v>204.82341572589809</v>
          </cell>
          <cell r="E27">
            <v>0.5835691131765649</v>
          </cell>
          <cell r="F27">
            <v>419.60893505917454</v>
          </cell>
          <cell r="G27">
            <v>10.944944992170541</v>
          </cell>
          <cell r="H27">
            <v>2438.9838906465643</v>
          </cell>
          <cell r="I27">
            <v>30</v>
          </cell>
          <cell r="J27">
            <v>602.35393244461284</v>
          </cell>
          <cell r="K27">
            <v>3041.3378230911771</v>
          </cell>
          <cell r="L27">
            <v>40</v>
          </cell>
          <cell r="M27">
            <v>1216.535129236471</v>
          </cell>
          <cell r="N27">
            <v>4300</v>
          </cell>
        </row>
        <row r="28">
          <cell r="B28" t="str">
            <v xml:space="preserve">Прием врача-невропатолога </v>
          </cell>
          <cell r="C28">
            <v>2628.2092921748676</v>
          </cell>
          <cell r="D28">
            <v>298.56457559106502</v>
          </cell>
          <cell r="E28">
            <v>0.87199338696344686</v>
          </cell>
          <cell r="F28">
            <v>540.93893505917447</v>
          </cell>
          <cell r="G28">
            <v>16.089789915119255</v>
          </cell>
          <cell r="H28">
            <v>3484.6745861271897</v>
          </cell>
          <cell r="I28">
            <v>30</v>
          </cell>
          <cell r="J28">
            <v>878.0321603297798</v>
          </cell>
          <cell r="K28">
            <v>4362.70674645697</v>
          </cell>
          <cell r="L28">
            <v>40</v>
          </cell>
          <cell r="M28">
            <v>1745.082698582788</v>
          </cell>
          <cell r="N28">
            <v>6100</v>
          </cell>
        </row>
        <row r="29">
          <cell r="B29" t="str">
            <v xml:space="preserve">Повторный прием врача невропатолога </v>
          </cell>
          <cell r="C29">
            <v>1707.5260068882205</v>
          </cell>
          <cell r="D29">
            <v>193.97495438250186</v>
          </cell>
          <cell r="E29">
            <v>0.5835691131765649</v>
          </cell>
          <cell r="F29">
            <v>540.93893505917447</v>
          </cell>
          <cell r="G29">
            <v>9.5168248015753001</v>
          </cell>
          <cell r="H29">
            <v>2452.5402902446485</v>
          </cell>
          <cell r="I29">
            <v>30</v>
          </cell>
          <cell r="J29">
            <v>570.45028838121675</v>
          </cell>
          <cell r="K29">
            <v>3022.9905786258651</v>
          </cell>
          <cell r="L29">
            <v>40</v>
          </cell>
          <cell r="M29">
            <v>1209.196231450346</v>
          </cell>
          <cell r="N29">
            <v>4200</v>
          </cell>
        </row>
        <row r="30">
          <cell r="B30" t="str">
            <v>Прием врача детского невропатолога</v>
          </cell>
          <cell r="C30">
            <v>2628.2092921748676</v>
          </cell>
          <cell r="D30">
            <v>298.56457559106502</v>
          </cell>
          <cell r="E30">
            <v>1.0162055238568879</v>
          </cell>
          <cell r="F30">
            <v>514.53893505917449</v>
          </cell>
          <cell r="G30">
            <v>18.771421567639131</v>
          </cell>
          <cell r="H30">
            <v>3461.1004299166034</v>
          </cell>
          <cell r="I30">
            <v>30</v>
          </cell>
          <cell r="J30">
            <v>878.0321603297798</v>
          </cell>
          <cell r="K30">
            <v>4339.1325902463832</v>
          </cell>
          <cell r="L30">
            <v>40</v>
          </cell>
          <cell r="M30">
            <v>1735.6530360985535</v>
          </cell>
          <cell r="N30">
            <v>6100</v>
          </cell>
        </row>
        <row r="31">
          <cell r="B31" t="str">
            <v>Повторный прием врача детского невропатолога</v>
          </cell>
          <cell r="C31">
            <v>1707.5260068882205</v>
          </cell>
          <cell r="D31">
            <v>193.97495438250186</v>
          </cell>
          <cell r="E31">
            <v>0.5835691131765649</v>
          </cell>
          <cell r="F31">
            <v>514.53893505917449</v>
          </cell>
          <cell r="G31">
            <v>16.089789915119255</v>
          </cell>
          <cell r="H31">
            <v>2432.7132553581928</v>
          </cell>
          <cell r="I31">
            <v>30</v>
          </cell>
          <cell r="J31">
            <v>570.45028838121675</v>
          </cell>
          <cell r="K31">
            <v>3003.1635437394098</v>
          </cell>
          <cell r="L31">
            <v>40</v>
          </cell>
          <cell r="M31">
            <v>1201.265417495764</v>
          </cell>
          <cell r="N31">
            <v>4200</v>
          </cell>
        </row>
        <row r="32">
          <cell r="B32" t="str">
            <v>Прием врача кардиолога</v>
          </cell>
          <cell r="C32">
            <v>2795.3290751937357</v>
          </cell>
          <cell r="D32">
            <v>317.54938294200838</v>
          </cell>
          <cell r="E32">
            <v>0.87199338696344686</v>
          </cell>
          <cell r="F32">
            <v>514.53893505917449</v>
          </cell>
          <cell r="G32">
            <v>11.12169586752421</v>
          </cell>
          <cell r="H32">
            <v>3639.411082449406</v>
          </cell>
          <cell r="I32">
            <v>30</v>
          </cell>
          <cell r="J32">
            <v>933.86353744072312</v>
          </cell>
          <cell r="K32">
            <v>4573.2746198901295</v>
          </cell>
          <cell r="L32">
            <v>40</v>
          </cell>
          <cell r="M32">
            <v>1829.309847956052</v>
          </cell>
          <cell r="N32">
            <v>6400</v>
          </cell>
        </row>
        <row r="33">
          <cell r="B33" t="str">
            <v>Повторный прием врача кардиолога</v>
          </cell>
          <cell r="C33">
            <v>2133.7917089020084</v>
          </cell>
          <cell r="D33">
            <v>242.39873813126815</v>
          </cell>
          <cell r="E33">
            <v>0.5835691131765649</v>
          </cell>
          <cell r="F33">
            <v>514.53893505917449</v>
          </cell>
          <cell r="G33">
            <v>13.902119834405264</v>
          </cell>
          <cell r="H33">
            <v>2905.2150710400329</v>
          </cell>
          <cell r="I33">
            <v>30</v>
          </cell>
          <cell r="J33">
            <v>712.85713410998289</v>
          </cell>
          <cell r="K33">
            <v>3618.0722051500156</v>
          </cell>
          <cell r="L33">
            <v>40</v>
          </cell>
          <cell r="M33">
            <v>1447.2288820600063</v>
          </cell>
          <cell r="N33">
            <v>5100</v>
          </cell>
        </row>
        <row r="34">
          <cell r="B34" t="str">
            <v>Прием врача отоларинголога</v>
          </cell>
          <cell r="C34">
            <v>2348.0701249941712</v>
          </cell>
          <cell r="D34">
            <v>266.74076619933794</v>
          </cell>
          <cell r="E34">
            <v>0.87199338696344686</v>
          </cell>
          <cell r="F34">
            <v>458.53893505917455</v>
          </cell>
          <cell r="G34">
            <v>18.164020242343597</v>
          </cell>
          <cell r="H34">
            <v>3092.3858398819907</v>
          </cell>
          <cell r="I34">
            <v>30</v>
          </cell>
          <cell r="J34">
            <v>784.44326735805271</v>
          </cell>
          <cell r="K34">
            <v>3876.8291072400434</v>
          </cell>
          <cell r="L34">
            <v>40</v>
          </cell>
          <cell r="M34">
            <v>1550.7316428960175</v>
          </cell>
          <cell r="N34">
            <v>5400</v>
          </cell>
        </row>
        <row r="35">
          <cell r="B35" t="str">
            <v>Повторный прием врача отоларинголога</v>
          </cell>
          <cell r="C35">
            <v>1725.3628477203445</v>
          </cell>
          <cell r="D35">
            <v>196.00121950103113</v>
          </cell>
          <cell r="E35">
            <v>0.5835691131765649</v>
          </cell>
          <cell r="F35">
            <v>458.35999999999996</v>
          </cell>
          <cell r="G35">
            <v>12.109346828229064</v>
          </cell>
          <cell r="H35">
            <v>2392.4169831627814</v>
          </cell>
          <cell r="I35">
            <v>30</v>
          </cell>
          <cell r="J35">
            <v>576.40922016641264</v>
          </cell>
          <cell r="K35">
            <v>2968.826203329194</v>
          </cell>
          <cell r="L35">
            <v>40</v>
          </cell>
          <cell r="M35">
            <v>1187.5304813316777</v>
          </cell>
          <cell r="N35">
            <v>4200</v>
          </cell>
        </row>
        <row r="36">
          <cell r="B36" t="str">
            <v>Прием врача отоларинголога (детский)</v>
          </cell>
          <cell r="C36">
            <v>2379.2828849724001</v>
          </cell>
          <cell r="D36">
            <v>270.28653573286465</v>
          </cell>
          <cell r="E36">
            <v>0.87199338696344686</v>
          </cell>
          <cell r="F36">
            <v>786.06</v>
          </cell>
          <cell r="G36">
            <v>18.164020242343597</v>
          </cell>
          <cell r="H36">
            <v>3454.6654343345717</v>
          </cell>
          <cell r="I36">
            <v>30</v>
          </cell>
          <cell r="J36">
            <v>794.87082621157936</v>
          </cell>
          <cell r="K36">
            <v>4249.5362605461514</v>
          </cell>
          <cell r="L36">
            <v>40</v>
          </cell>
          <cell r="M36">
            <v>1699.8145042184606</v>
          </cell>
          <cell r="N36">
            <v>5900</v>
          </cell>
        </row>
        <row r="37">
          <cell r="B37" t="str">
            <v>Повторный прием врача отоларинголога  (детский)</v>
          </cell>
          <cell r="C37">
            <v>1746.171354372497</v>
          </cell>
          <cell r="D37">
            <v>198.36506585671566</v>
          </cell>
          <cell r="E37">
            <v>0.5835691131765649</v>
          </cell>
          <cell r="F37">
            <v>682.19999999999993</v>
          </cell>
          <cell r="G37">
            <v>12.109333387097859</v>
          </cell>
          <cell r="H37">
            <v>2639.4293227294866</v>
          </cell>
          <cell r="I37">
            <v>30</v>
          </cell>
          <cell r="J37">
            <v>583.36092606876377</v>
          </cell>
          <cell r="K37">
            <v>3222.7902487982501</v>
          </cell>
          <cell r="L37">
            <v>40</v>
          </cell>
          <cell r="M37">
            <v>1289.1160995193002</v>
          </cell>
          <cell r="N37">
            <v>4500</v>
          </cell>
        </row>
        <row r="38">
          <cell r="B38" t="str">
            <v>Прием врача эндокринолога</v>
          </cell>
          <cell r="C38">
            <v>2615.3539242503393</v>
          </cell>
          <cell r="D38">
            <v>297.10420579483855</v>
          </cell>
          <cell r="E38">
            <v>1.0162055238568879</v>
          </cell>
          <cell r="F38">
            <v>458.35999999999996</v>
          </cell>
          <cell r="G38">
            <v>19.462967768167367</v>
          </cell>
          <cell r="H38">
            <v>3391.2973033372023</v>
          </cell>
          <cell r="I38">
            <v>30</v>
          </cell>
          <cell r="J38">
            <v>873.73743901355328</v>
          </cell>
          <cell r="K38">
            <v>4265.0347423507556</v>
          </cell>
          <cell r="L38">
            <v>40</v>
          </cell>
          <cell r="M38">
            <v>1706.0138969403024</v>
          </cell>
          <cell r="N38">
            <v>6000</v>
          </cell>
        </row>
        <row r="39">
          <cell r="B39" t="str">
            <v>Повторный прием врача эндокринолога</v>
          </cell>
          <cell r="C39">
            <v>2005.2380296567258</v>
          </cell>
          <cell r="D39">
            <v>227.7950401690041</v>
          </cell>
          <cell r="E39">
            <v>0.72778125007000594</v>
          </cell>
          <cell r="F39">
            <v>682.19999999999993</v>
          </cell>
          <cell r="G39">
            <v>13.902119834405264</v>
          </cell>
          <cell r="H39">
            <v>2929.8629709102051</v>
          </cell>
          <cell r="I39">
            <v>30</v>
          </cell>
          <cell r="J39">
            <v>669.90992094771889</v>
          </cell>
          <cell r="K39">
            <v>3599.7728918579242</v>
          </cell>
          <cell r="L39">
            <v>40</v>
          </cell>
          <cell r="M39">
            <v>1439.9091567431697</v>
          </cell>
          <cell r="N39">
            <v>5000</v>
          </cell>
        </row>
        <row r="40">
          <cell r="B40" t="str">
            <v>Прием врача маммолога</v>
          </cell>
          <cell r="C40">
            <v>2465.145797163982</v>
          </cell>
          <cell r="D40">
            <v>280.04056255782837</v>
          </cell>
          <cell r="E40">
            <v>0.87199338696344686</v>
          </cell>
          <cell r="F40">
            <v>682.19999999999993</v>
          </cell>
          <cell r="G40">
            <v>16.682543801286315</v>
          </cell>
          <cell r="H40">
            <v>3444.9408969100596</v>
          </cell>
          <cell r="I40">
            <v>30</v>
          </cell>
          <cell r="J40">
            <v>823.55590791654311</v>
          </cell>
          <cell r="K40">
            <v>4268.4968048266028</v>
          </cell>
          <cell r="L40">
            <v>40</v>
          </cell>
          <cell r="M40">
            <v>1707.3987219306412</v>
          </cell>
          <cell r="N40">
            <v>6000</v>
          </cell>
        </row>
        <row r="41">
          <cell r="B41" t="str">
            <v>Повторный прием врача мамолога</v>
          </cell>
          <cell r="C41">
            <v>1803.413295833552</v>
          </cell>
          <cell r="D41">
            <v>204.86775040669153</v>
          </cell>
          <cell r="E41">
            <v>0.5835691131765649</v>
          </cell>
          <cell r="F41">
            <v>682.19999999999993</v>
          </cell>
          <cell r="G41">
            <v>11.12169586752421</v>
          </cell>
          <cell r="H41">
            <v>2702.1863112209439</v>
          </cell>
          <cell r="I41">
            <v>30</v>
          </cell>
          <cell r="J41">
            <v>602.48431387207302</v>
          </cell>
          <cell r="K41">
            <v>3304.670625093017</v>
          </cell>
          <cell r="L41">
            <v>40</v>
          </cell>
          <cell r="M41">
            <v>1321.868250037207</v>
          </cell>
          <cell r="N41">
            <v>4600</v>
          </cell>
        </row>
        <row r="42">
          <cell r="B42" t="str">
            <v>Прием врача проктолога</v>
          </cell>
          <cell r="C42">
            <v>2220.7804364963476</v>
          </cell>
          <cell r="D42">
            <v>252.28065758598507</v>
          </cell>
          <cell r="E42">
            <v>0.87199338696344686</v>
          </cell>
          <cell r="F42">
            <v>786.06</v>
          </cell>
          <cell r="G42">
            <v>16.682543801286315</v>
          </cell>
          <cell r="H42">
            <v>3276.675631270582</v>
          </cell>
          <cell r="I42">
            <v>30</v>
          </cell>
          <cell r="J42">
            <v>741.91832822469974</v>
          </cell>
          <cell r="K42">
            <v>4018.5939594952815</v>
          </cell>
          <cell r="L42">
            <v>40</v>
          </cell>
          <cell r="M42">
            <v>1607.4375837981127</v>
          </cell>
          <cell r="N42">
            <v>5600</v>
          </cell>
        </row>
        <row r="43">
          <cell r="B43" t="str">
            <v>Повторный прием врача проктолога</v>
          </cell>
          <cell r="C43">
            <v>1640.5030553884624</v>
          </cell>
          <cell r="D43">
            <v>186.36114709212933</v>
          </cell>
          <cell r="E43">
            <v>0.5835691131765649</v>
          </cell>
          <cell r="F43">
            <v>682.19999999999993</v>
          </cell>
          <cell r="G43">
            <v>11.12169586752421</v>
          </cell>
          <cell r="H43">
            <v>2520.7694674612922</v>
          </cell>
          <cell r="I43">
            <v>30</v>
          </cell>
          <cell r="J43">
            <v>548.05926074417755</v>
          </cell>
          <cell r="K43">
            <v>3068.8287282054698</v>
          </cell>
          <cell r="L43">
            <v>40</v>
          </cell>
          <cell r="M43">
            <v>1227.531491282188</v>
          </cell>
          <cell r="N43">
            <v>4300</v>
          </cell>
        </row>
        <row r="44">
          <cell r="B44" t="str">
            <v>Прием дерматолога</v>
          </cell>
          <cell r="C44">
            <v>1948.1076311173576</v>
          </cell>
          <cell r="D44">
            <v>221.30502689493187</v>
          </cell>
          <cell r="E44">
            <v>0.87199338696344686</v>
          </cell>
          <cell r="F44">
            <v>867.44656768113612</v>
          </cell>
          <cell r="G44">
            <v>10.515344714611182</v>
          </cell>
          <cell r="H44">
            <v>3048.2465637949999</v>
          </cell>
          <cell r="I44">
            <v>30</v>
          </cell>
          <cell r="J44">
            <v>650.82379740368674</v>
          </cell>
          <cell r="K44">
            <v>3699.0703611986864</v>
          </cell>
          <cell r="L44">
            <v>40</v>
          </cell>
          <cell r="M44">
            <v>1479.6281444794747</v>
          </cell>
          <cell r="N44">
            <v>5200</v>
          </cell>
        </row>
        <row r="45">
          <cell r="B45" t="str">
            <v>Повторный прием дерматолога</v>
          </cell>
          <cell r="C45">
            <v>1371.3708504637807</v>
          </cell>
          <cell r="D45">
            <v>155.7877286126855</v>
          </cell>
          <cell r="E45">
            <v>0.5835691131765649</v>
          </cell>
          <cell r="F45">
            <v>870.11256768113606</v>
          </cell>
          <cell r="G45">
            <v>10.515344714611182</v>
          </cell>
          <cell r="H45">
            <v>2408.3700605853901</v>
          </cell>
          <cell r="I45">
            <v>30</v>
          </cell>
          <cell r="J45">
            <v>458.14757372293985</v>
          </cell>
          <cell r="K45">
            <v>2866.5176343083299</v>
          </cell>
          <cell r="L45">
            <v>40</v>
          </cell>
          <cell r="M45">
            <v>1146.607053723332</v>
          </cell>
          <cell r="N45">
            <v>4000</v>
          </cell>
        </row>
        <row r="46">
          <cell r="B46" t="str">
            <v>Консультация психолога</v>
          </cell>
          <cell r="C46">
            <v>1135.0776200957675</v>
          </cell>
          <cell r="D46">
            <v>128.9448176428792</v>
          </cell>
          <cell r="E46">
            <v>0.65231489882188487</v>
          </cell>
          <cell r="F46">
            <v>682.19999999999993</v>
          </cell>
          <cell r="G46">
            <v>25.023815701929475</v>
          </cell>
          <cell r="H46">
            <v>1971.898568339398</v>
          </cell>
          <cell r="I46">
            <v>30</v>
          </cell>
          <cell r="J46">
            <v>379.20673132159396</v>
          </cell>
          <cell r="K46">
            <v>2351.1052996609919</v>
          </cell>
          <cell r="L46">
            <v>40</v>
          </cell>
          <cell r="M46">
            <v>940.44211986439677</v>
          </cell>
          <cell r="N46">
            <v>3300</v>
          </cell>
        </row>
        <row r="47">
          <cell r="B47" t="str">
            <v>Консультация логопеда</v>
          </cell>
          <cell r="C47">
            <v>1246.4486560173932</v>
          </cell>
          <cell r="D47">
            <v>141.59656732357587</v>
          </cell>
          <cell r="E47">
            <v>0.65231489882188487</v>
          </cell>
          <cell r="F47">
            <v>682.19999999999993</v>
          </cell>
          <cell r="G47">
            <v>25.023815701929475</v>
          </cell>
          <cell r="H47">
            <v>2095.9213539417206</v>
          </cell>
          <cell r="I47">
            <v>30</v>
          </cell>
          <cell r="J47">
            <v>416.41356700229073</v>
          </cell>
          <cell r="K47">
            <v>2512.3349209440112</v>
          </cell>
          <cell r="L47">
            <v>40</v>
          </cell>
          <cell r="M47">
            <v>1004.9339683776045</v>
          </cell>
          <cell r="N47">
            <v>3500</v>
          </cell>
        </row>
        <row r="48">
          <cell r="B48" t="str">
            <v>Прием акушер-гинеколога (курация беременных)</v>
          </cell>
          <cell r="C48">
            <v>3370.5971859520805</v>
          </cell>
          <cell r="D48">
            <v>382.89984032415634</v>
          </cell>
          <cell r="E48">
            <v>0.65231489882188487</v>
          </cell>
          <cell r="F48">
            <v>1258.72</v>
          </cell>
          <cell r="G48">
            <v>50.154992741789144</v>
          </cell>
          <cell r="H48">
            <v>5063.0243339168474</v>
          </cell>
          <cell r="I48">
            <v>30</v>
          </cell>
          <cell r="J48">
            <v>1126.0491078828709</v>
          </cell>
          <cell r="K48">
            <v>6189.0734417997182</v>
          </cell>
          <cell r="L48">
            <v>40</v>
          </cell>
          <cell r="M48">
            <v>2475.6293767198877</v>
          </cell>
          <cell r="N48">
            <v>8700</v>
          </cell>
        </row>
        <row r="49">
          <cell r="B49" t="str">
            <v xml:space="preserve">Курация беременных 1 триместра </v>
          </cell>
          <cell r="N49">
            <v>117400</v>
          </cell>
        </row>
        <row r="50">
          <cell r="B50" t="str">
            <v>Курация беременных 2 триместра</v>
          </cell>
          <cell r="N50">
            <v>30300</v>
          </cell>
        </row>
        <row r="51">
          <cell r="B51" t="str">
            <v>Курация беременных 3 триместра</v>
          </cell>
          <cell r="N51">
            <v>30800</v>
          </cell>
        </row>
        <row r="52">
          <cell r="B52" t="str">
            <v>Курация беременных за весь период</v>
          </cell>
          <cell r="N52">
            <v>178500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."/>
      <sheetName val="Мягк.ин."/>
      <sheetName val="Износ"/>
      <sheetName val="медикаменты"/>
      <sheetName val="Калькуля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 t="str">
            <v>Электрофорез</v>
          </cell>
          <cell r="D12">
            <v>495.14869477911645</v>
          </cell>
          <cell r="E12">
            <v>56.24889172690763</v>
          </cell>
          <cell r="F12">
            <v>0.14757241969484153</v>
          </cell>
          <cell r="G12">
            <v>760.31000000000006</v>
          </cell>
          <cell r="H12">
            <v>9.6560917894850036</v>
          </cell>
          <cell r="I12">
            <v>1321.5112507152039</v>
          </cell>
          <cell r="J12">
            <v>30</v>
          </cell>
          <cell r="K12">
            <v>165.41927595180721</v>
          </cell>
          <cell r="L12">
            <v>1486.9305266670112</v>
          </cell>
          <cell r="M12">
            <v>40</v>
          </cell>
          <cell r="N12">
            <v>594.77221066680454</v>
          </cell>
          <cell r="O12">
            <v>2100</v>
          </cell>
        </row>
        <row r="13">
          <cell r="C13" t="str">
            <v>Электросон</v>
          </cell>
          <cell r="D13">
            <v>909.50813253012052</v>
          </cell>
          <cell r="E13">
            <v>103.3201238554217</v>
          </cell>
          <cell r="F13">
            <v>0.43599669348172343</v>
          </cell>
          <cell r="G13">
            <v>478.21</v>
          </cell>
          <cell r="H13">
            <v>14.927025796891066</v>
          </cell>
          <cell r="I13">
            <v>1506.4012788759148</v>
          </cell>
          <cell r="J13">
            <v>30</v>
          </cell>
          <cell r="K13">
            <v>303.84847691566267</v>
          </cell>
          <cell r="L13">
            <v>1810.2497557915776</v>
          </cell>
          <cell r="M13">
            <v>40</v>
          </cell>
          <cell r="N13">
            <v>724.09990231663107</v>
          </cell>
          <cell r="O13">
            <v>2500</v>
          </cell>
        </row>
        <row r="14">
          <cell r="C14" t="str">
            <v>УФО тубус кварц (УГН) одно поле</v>
          </cell>
          <cell r="D14">
            <v>350.12289156626503</v>
          </cell>
          <cell r="E14">
            <v>39.773960481927709</v>
          </cell>
          <cell r="F14">
            <v>4.662392386943285E-2</v>
          </cell>
          <cell r="G14">
            <v>620.71</v>
          </cell>
          <cell r="H14">
            <v>3.7282379483457326</v>
          </cell>
          <cell r="I14">
            <v>1014.3817139204079</v>
          </cell>
          <cell r="J14">
            <v>30</v>
          </cell>
          <cell r="K14">
            <v>116.96905561445782</v>
          </cell>
          <cell r="L14">
            <v>1131.3507695348658</v>
          </cell>
          <cell r="M14">
            <v>40</v>
          </cell>
          <cell r="N14">
            <v>452.54030781394636</v>
          </cell>
          <cell r="O14">
            <v>1600</v>
          </cell>
        </row>
        <row r="15">
          <cell r="C15" t="str">
            <v>УВЧ-терапия одно поле</v>
          </cell>
          <cell r="D15">
            <v>495.14869477911645</v>
          </cell>
          <cell r="E15">
            <v>56.24889172690763</v>
          </cell>
          <cell r="F15">
            <v>0.14757241969484153</v>
          </cell>
          <cell r="G15">
            <v>620.71</v>
          </cell>
          <cell r="H15">
            <v>7.7948983514452568</v>
          </cell>
          <cell r="I15">
            <v>1180.0500572771641</v>
          </cell>
          <cell r="J15">
            <v>30</v>
          </cell>
          <cell r="K15">
            <v>165.41927595180721</v>
          </cell>
          <cell r="L15">
            <v>1345.4693332289712</v>
          </cell>
          <cell r="M15">
            <v>40</v>
          </cell>
          <cell r="N15">
            <v>538.18773329158853</v>
          </cell>
          <cell r="O15">
            <v>1900</v>
          </cell>
        </row>
        <row r="16">
          <cell r="C16" t="str">
            <v>Магнитотерапия одно поле</v>
          </cell>
          <cell r="D16">
            <v>495.14869477911645</v>
          </cell>
          <cell r="E16">
            <v>56.24889172690763</v>
          </cell>
          <cell r="F16">
            <v>0.14757241969484153</v>
          </cell>
          <cell r="G16">
            <v>682.71</v>
          </cell>
          <cell r="H16">
            <v>8.4438697688797486</v>
          </cell>
          <cell r="I16">
            <v>1242.6990286945986</v>
          </cell>
          <cell r="J16">
            <v>30</v>
          </cell>
          <cell r="K16">
            <v>165.41927595180721</v>
          </cell>
          <cell r="L16">
            <v>1408.1183046464057</v>
          </cell>
          <cell r="M16">
            <v>40</v>
          </cell>
          <cell r="N16">
            <v>563.24732185856226</v>
          </cell>
          <cell r="O16">
            <v>2000</v>
          </cell>
        </row>
        <row r="17">
          <cell r="C17" t="str">
            <v>УФО, (облучение общее и местное одно поле)</v>
          </cell>
          <cell r="D17">
            <v>329.40491967871492</v>
          </cell>
          <cell r="E17">
            <v>37.420398875502016</v>
          </cell>
          <cell r="F17">
            <v>3.2202710180088759E-2</v>
          </cell>
          <cell r="G17">
            <v>682.71</v>
          </cell>
          <cell r="H17">
            <v>1.2799535474505535</v>
          </cell>
          <cell r="I17">
            <v>1050.8474748118476</v>
          </cell>
          <cell r="J17">
            <v>30</v>
          </cell>
          <cell r="K17">
            <v>110.04759556626509</v>
          </cell>
          <cell r="L17">
            <v>1160.8950703781127</v>
          </cell>
          <cell r="M17">
            <v>40</v>
          </cell>
          <cell r="N17">
            <v>464.35802815124509</v>
          </cell>
          <cell r="O17">
            <v>1600</v>
          </cell>
        </row>
        <row r="18">
          <cell r="C18" t="str">
            <v>УЗТ-Ультрозвуковая терапия одно поле</v>
          </cell>
          <cell r="D18">
            <v>370.84086345381525</v>
          </cell>
          <cell r="E18">
            <v>42.127522088353409</v>
          </cell>
          <cell r="F18">
            <v>6.1045137558776948E-2</v>
          </cell>
          <cell r="G18">
            <v>775.51</v>
          </cell>
          <cell r="H18">
            <v>6.1480775553270544</v>
          </cell>
          <cell r="I18">
            <v>1194.6875082350546</v>
          </cell>
          <cell r="J18">
            <v>30</v>
          </cell>
          <cell r="K18">
            <v>123.8905156626506</v>
          </cell>
          <cell r="L18">
            <v>1318.5780238977052</v>
          </cell>
          <cell r="M18">
            <v>40</v>
          </cell>
          <cell r="N18">
            <v>527.43120955908205</v>
          </cell>
          <cell r="O18">
            <v>1800</v>
          </cell>
        </row>
        <row r="19">
          <cell r="C19" t="str">
            <v>Лазеротерапия одно поле</v>
          </cell>
          <cell r="D19">
            <v>598.73855421686744</v>
          </cell>
          <cell r="E19">
            <v>68.016699759036143</v>
          </cell>
          <cell r="F19">
            <v>0.21967848814156202</v>
          </cell>
          <cell r="G19">
            <v>814.17</v>
          </cell>
          <cell r="H19">
            <v>14.388054597874957</v>
          </cell>
          <cell r="I19">
            <v>1495.53298706192</v>
          </cell>
          <cell r="J19">
            <v>30</v>
          </cell>
          <cell r="K19">
            <v>200.02657619277105</v>
          </cell>
          <cell r="L19">
            <v>1695.5595632546911</v>
          </cell>
          <cell r="M19">
            <v>40</v>
          </cell>
          <cell r="N19">
            <v>678.22382530187645</v>
          </cell>
          <cell r="O19">
            <v>2400</v>
          </cell>
        </row>
        <row r="20">
          <cell r="C20" t="str">
            <v>Лечение на аппарате "Биоптрон" одно поле</v>
          </cell>
          <cell r="D20">
            <v>391.55883534136547</v>
          </cell>
          <cell r="E20">
            <v>44.481083694779116</v>
          </cell>
          <cell r="F20">
            <v>7.5466351248121039E-2</v>
          </cell>
          <cell r="G20">
            <v>406.96</v>
          </cell>
          <cell r="H20">
            <v>10.508498961672611</v>
          </cell>
          <cell r="I20">
            <v>853.58388434906522</v>
          </cell>
          <cell r="J20">
            <v>30</v>
          </cell>
          <cell r="K20">
            <v>130.81197571084337</v>
          </cell>
          <cell r="L20">
            <v>984.39586005990861</v>
          </cell>
          <cell r="M20">
            <v>40</v>
          </cell>
          <cell r="N20">
            <v>393.75834402396345</v>
          </cell>
          <cell r="O20">
            <v>1400</v>
          </cell>
        </row>
        <row r="21">
          <cell r="C21" t="str">
            <v>Ингаляция</v>
          </cell>
          <cell r="D21">
            <v>391.55883534136547</v>
          </cell>
          <cell r="E21">
            <v>44.481083694779116</v>
          </cell>
          <cell r="F21">
            <v>7.5466351248121039E-2</v>
          </cell>
          <cell r="G21">
            <v>620.71</v>
          </cell>
          <cell r="H21">
            <v>4.1740088509848983</v>
          </cell>
          <cell r="I21">
            <v>1060.9993942383776</v>
          </cell>
          <cell r="J21">
            <v>30</v>
          </cell>
          <cell r="K21">
            <v>130.81197571084337</v>
          </cell>
          <cell r="L21">
            <v>1191.811369949221</v>
          </cell>
          <cell r="M21">
            <v>40</v>
          </cell>
          <cell r="N21">
            <v>476.7245479796884</v>
          </cell>
          <cell r="O21">
            <v>1700</v>
          </cell>
        </row>
        <row r="22">
          <cell r="C22" t="str">
            <v>Амплипульстерапия</v>
          </cell>
          <cell r="D22">
            <v>495.14869477911645</v>
          </cell>
          <cell r="E22">
            <v>56.24889172690763</v>
          </cell>
          <cell r="F22">
            <v>0.14757241969484153</v>
          </cell>
          <cell r="G22">
            <v>478.21</v>
          </cell>
          <cell r="H22">
            <v>8.355452327667896</v>
          </cell>
          <cell r="I22">
            <v>1038.1106112533869</v>
          </cell>
          <cell r="J22">
            <v>30</v>
          </cell>
          <cell r="K22">
            <v>165.41927595180721</v>
          </cell>
          <cell r="L22">
            <v>1203.529887205194</v>
          </cell>
          <cell r="M22">
            <v>40</v>
          </cell>
          <cell r="N22">
            <v>481.41195488207762</v>
          </cell>
          <cell r="O22">
            <v>1700</v>
          </cell>
        </row>
        <row r="23">
          <cell r="C23" t="str">
            <v>Гальванизация одно поле</v>
          </cell>
          <cell r="D23">
            <v>702.32841365461854</v>
          </cell>
          <cell r="E23">
            <v>79.784507791164671</v>
          </cell>
          <cell r="F23">
            <v>0.29178455658828245</v>
          </cell>
          <cell r="G23">
            <v>682.71</v>
          </cell>
          <cell r="H23">
            <v>13.302737824015269</v>
          </cell>
          <cell r="I23">
            <v>1478.4174438263867</v>
          </cell>
          <cell r="J23">
            <v>30</v>
          </cell>
          <cell r="K23">
            <v>234.63387643373494</v>
          </cell>
          <cell r="L23">
            <v>1713.0513202601217</v>
          </cell>
          <cell r="M23">
            <v>40</v>
          </cell>
          <cell r="N23">
            <v>685.22052810404875</v>
          </cell>
          <cell r="O23">
            <v>2400</v>
          </cell>
        </row>
        <row r="24">
          <cell r="C24" t="str">
            <v>Лечебная физкультура</v>
          </cell>
          <cell r="D24">
            <v>909.50813253012052</v>
          </cell>
          <cell r="E24">
            <v>103.3201238554217</v>
          </cell>
          <cell r="F24">
            <v>0.43599669348172343</v>
          </cell>
          <cell r="G24">
            <v>416.21</v>
          </cell>
          <cell r="H24">
            <v>148.52201133087362</v>
          </cell>
          <cell r="I24">
            <v>1577.9962644098973</v>
          </cell>
          <cell r="J24">
            <v>30</v>
          </cell>
          <cell r="K24">
            <v>303.84847691566267</v>
          </cell>
          <cell r="L24">
            <v>1881.8447413255599</v>
          </cell>
          <cell r="M24">
            <v>40</v>
          </cell>
          <cell r="N24">
            <v>752.73789653022402</v>
          </cell>
          <cell r="O24">
            <v>2600</v>
          </cell>
        </row>
        <row r="25">
          <cell r="C25" t="str">
            <v>Солевая шахта</v>
          </cell>
          <cell r="D25">
            <v>909.50813253012052</v>
          </cell>
          <cell r="E25">
            <v>103.3201238554217</v>
          </cell>
          <cell r="F25">
            <v>0.43599669348172343</v>
          </cell>
          <cell r="G25">
            <v>832.67</v>
          </cell>
          <cell r="H25">
            <v>17.128948970745377</v>
          </cell>
          <cell r="I25">
            <v>1863.0632020497692</v>
          </cell>
          <cell r="J25">
            <v>30</v>
          </cell>
          <cell r="K25">
            <v>303.84847691566267</v>
          </cell>
          <cell r="L25">
            <v>2166.9116789654317</v>
          </cell>
          <cell r="M25">
            <v>40</v>
          </cell>
          <cell r="N25">
            <v>866.76467158617277</v>
          </cell>
          <cell r="O25">
            <v>3000</v>
          </cell>
        </row>
        <row r="26">
          <cell r="C26" t="str">
            <v>Солевая шахта (дети до 3-х лет в сопровождении родителя)</v>
          </cell>
          <cell r="D26">
            <v>1013.0979919678716</v>
          </cell>
          <cell r="E26">
            <v>115.08793188755023</v>
          </cell>
          <cell r="F26">
            <v>0.50810276192844395</v>
          </cell>
          <cell r="G26">
            <v>795.99</v>
          </cell>
          <cell r="H26">
            <v>19.98377379920294</v>
          </cell>
          <cell r="I26">
            <v>1944.6678004165533</v>
          </cell>
          <cell r="J26">
            <v>30</v>
          </cell>
          <cell r="K26">
            <v>338.45577715662654</v>
          </cell>
          <cell r="L26">
            <v>2283.1235775731798</v>
          </cell>
          <cell r="M26">
            <v>40</v>
          </cell>
          <cell r="N26">
            <v>913.24943102927193</v>
          </cell>
          <cell r="O26">
            <v>3200</v>
          </cell>
        </row>
        <row r="27">
          <cell r="C27" t="str">
            <v>Парафинотерапия (взрослая)</v>
          </cell>
          <cell r="D27">
            <v>598.73855421686744</v>
          </cell>
          <cell r="E27">
            <v>68.016699759036143</v>
          </cell>
          <cell r="F27">
            <v>0.21967848814156202</v>
          </cell>
          <cell r="G27">
            <v>1068.01</v>
          </cell>
          <cell r="H27">
            <v>12.19657896328555</v>
          </cell>
          <cell r="I27">
            <v>1747.1815114273304</v>
          </cell>
          <cell r="J27">
            <v>30</v>
          </cell>
          <cell r="K27">
            <v>200.02657619277105</v>
          </cell>
          <cell r="L27">
            <v>1947.2080876201014</v>
          </cell>
          <cell r="M27">
            <v>40</v>
          </cell>
          <cell r="N27">
            <v>778.88323504804066</v>
          </cell>
          <cell r="O27">
            <v>2700</v>
          </cell>
        </row>
        <row r="28">
          <cell r="C28" t="str">
            <v>Парафинотерапия (детская)</v>
          </cell>
          <cell r="D28">
            <v>495.14869477911645</v>
          </cell>
          <cell r="E28">
            <v>56.24889172690763</v>
          </cell>
          <cell r="F28">
            <v>0.14757241969484153</v>
          </cell>
          <cell r="G28">
            <v>717.44999999999993</v>
          </cell>
          <cell r="H28">
            <v>8.1310526421903653</v>
          </cell>
          <cell r="I28">
            <v>1277.1262115679092</v>
          </cell>
          <cell r="J28">
            <v>30</v>
          </cell>
          <cell r="K28">
            <v>165.41927595180721</v>
          </cell>
          <cell r="L28">
            <v>1442.5454875197165</v>
          </cell>
          <cell r="M28">
            <v>40</v>
          </cell>
          <cell r="N28">
            <v>577.01819500788667</v>
          </cell>
          <cell r="O28">
            <v>2000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."/>
      <sheetName val="Мягк.ин."/>
      <sheetName val="Износ взрослый "/>
      <sheetName val="износ детский"/>
      <sheetName val="медикаменты"/>
      <sheetName val="Калькуля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B12" t="str">
            <v>Массаж мышц лица</v>
          </cell>
          <cell r="C12">
            <v>631.65483555845003</v>
          </cell>
          <cell r="D12">
            <v>71.755989319439919</v>
          </cell>
          <cell r="E12">
            <v>0.21967848814156202</v>
          </cell>
          <cell r="F12">
            <v>457.17</v>
          </cell>
          <cell r="G12">
            <v>13.839001189540111</v>
          </cell>
          <cell r="H12">
            <v>1174.6395045555716</v>
          </cell>
          <cell r="I12">
            <v>30</v>
          </cell>
          <cell r="J12">
            <v>211.02324746336697</v>
          </cell>
          <cell r="K12">
            <v>1385.6627520189386</v>
          </cell>
          <cell r="L12">
            <v>40</v>
          </cell>
          <cell r="M12">
            <v>554.26510080757544</v>
          </cell>
          <cell r="N12">
            <v>1900</v>
          </cell>
        </row>
        <row r="13">
          <cell r="B13" t="str">
            <v>Массаж кисти и предплечья (одной стороны)</v>
          </cell>
          <cell r="C13">
            <v>452.47237599044826</v>
          </cell>
          <cell r="D13">
            <v>51.400861912514927</v>
          </cell>
          <cell r="E13">
            <v>0.10430877862680923</v>
          </cell>
          <cell r="F13">
            <v>764.17000000000007</v>
          </cell>
          <cell r="G13">
            <v>6.4582005551187187</v>
          </cell>
          <cell r="H13">
            <v>1274.6057472367088</v>
          </cell>
          <cell r="I13">
            <v>30</v>
          </cell>
          <cell r="J13">
            <v>151.16197137088895</v>
          </cell>
          <cell r="K13">
            <v>1425.7677186075978</v>
          </cell>
          <cell r="L13">
            <v>40</v>
          </cell>
          <cell r="M13">
            <v>570.30708744303911</v>
          </cell>
          <cell r="N13">
            <v>2000</v>
          </cell>
        </row>
        <row r="14">
          <cell r="B14" t="str">
            <v>Массаж головы (лобно-височный и затылочно-теменной области)</v>
          </cell>
          <cell r="C14">
            <v>631.65483555845003</v>
          </cell>
          <cell r="D14">
            <v>71.755989319439919</v>
          </cell>
          <cell r="E14">
            <v>0.21967848814156202</v>
          </cell>
          <cell r="F14">
            <v>506.89000000000004</v>
          </cell>
          <cell r="G14">
            <v>13.839001189540111</v>
          </cell>
          <cell r="H14">
            <v>1224.3595045555717</v>
          </cell>
          <cell r="I14">
            <v>30</v>
          </cell>
          <cell r="J14">
            <v>211.02324746336697</v>
          </cell>
          <cell r="K14">
            <v>1435.3827520189386</v>
          </cell>
          <cell r="L14">
            <v>40</v>
          </cell>
          <cell r="M14">
            <v>574.15310080757547</v>
          </cell>
          <cell r="N14">
            <v>2000</v>
          </cell>
        </row>
        <row r="15">
          <cell r="B15" t="str">
            <v xml:space="preserve">Массаж области грудной клетки </v>
          </cell>
          <cell r="C15">
            <v>631.65483555845003</v>
          </cell>
          <cell r="D15">
            <v>71.755989319439919</v>
          </cell>
          <cell r="E15">
            <v>0.21967848814156202</v>
          </cell>
          <cell r="F15">
            <v>1142.3899999999999</v>
          </cell>
          <cell r="G15">
            <v>13.839001189540111</v>
          </cell>
          <cell r="H15">
            <v>1859.8595045555714</v>
          </cell>
          <cell r="I15">
            <v>30</v>
          </cell>
          <cell r="J15">
            <v>211.02324746336697</v>
          </cell>
          <cell r="K15">
            <v>2070.8827520189384</v>
          </cell>
          <cell r="L15">
            <v>40</v>
          </cell>
          <cell r="M15">
            <v>828.3531008075754</v>
          </cell>
          <cell r="N15">
            <v>2900</v>
          </cell>
        </row>
        <row r="16">
          <cell r="B16" t="str">
            <v>Массаж верхней конечности (одной стороны)</v>
          </cell>
          <cell r="C16">
            <v>452.47237599044826</v>
          </cell>
          <cell r="D16">
            <v>51.400861912514927</v>
          </cell>
          <cell r="E16">
            <v>0.10430877862680923</v>
          </cell>
          <cell r="F16">
            <v>672.63</v>
          </cell>
          <cell r="G16">
            <v>6.4582005551187187</v>
          </cell>
          <cell r="H16">
            <v>1183.0657472367088</v>
          </cell>
          <cell r="I16">
            <v>30</v>
          </cell>
          <cell r="J16">
            <v>151.16197137088895</v>
          </cell>
          <cell r="K16">
            <v>1334.2277186075978</v>
          </cell>
          <cell r="L16">
            <v>40</v>
          </cell>
          <cell r="M16">
            <v>533.69108744303912</v>
          </cell>
          <cell r="N16">
            <v>1900</v>
          </cell>
        </row>
        <row r="17">
          <cell r="B17" t="str">
            <v>Массаж спины (от 7-го шейного до 1-го поясничного позвонка и от левой до правой средней аксиллярный линий)</v>
          </cell>
          <cell r="C17">
            <v>631.65483555845003</v>
          </cell>
          <cell r="D17">
            <v>71.755989319439919</v>
          </cell>
          <cell r="E17">
            <v>0.21967848814156202</v>
          </cell>
          <cell r="F17">
            <v>1110.03</v>
          </cell>
          <cell r="G17">
            <v>13.839001189540111</v>
          </cell>
          <cell r="H17">
            <v>1827.4995045555715</v>
          </cell>
          <cell r="I17">
            <v>30</v>
          </cell>
          <cell r="J17">
            <v>211.02324746336697</v>
          </cell>
          <cell r="K17">
            <v>2038.5227520189385</v>
          </cell>
          <cell r="L17">
            <v>40</v>
          </cell>
          <cell r="M17">
            <v>815.40910080757544</v>
          </cell>
          <cell r="N17">
            <v>2900</v>
          </cell>
        </row>
        <row r="18">
          <cell r="B18" t="str">
            <v>Массаж мышц передней брюшной стенки</v>
          </cell>
          <cell r="C18">
            <v>609.2570281124498</v>
          </cell>
          <cell r="D18">
            <v>69.211598393574306</v>
          </cell>
          <cell r="E18">
            <v>0.20525727445221792</v>
          </cell>
          <cell r="F18">
            <v>672.63</v>
          </cell>
          <cell r="G18">
            <v>12.916401110237437</v>
          </cell>
          <cell r="H18">
            <v>1364.2202848907139</v>
          </cell>
          <cell r="I18">
            <v>30</v>
          </cell>
          <cell r="J18">
            <v>203.54058795180723</v>
          </cell>
          <cell r="K18">
            <v>1567.7608728425212</v>
          </cell>
          <cell r="L18">
            <v>40</v>
          </cell>
          <cell r="M18">
            <v>627.10434913700851</v>
          </cell>
          <cell r="N18">
            <v>2200</v>
          </cell>
        </row>
        <row r="19">
          <cell r="B19" t="str">
            <v>Массаж пояснично-крестцовой области(обл.спины от 1-го поясничного до нижних ягод складок) (взрослый)</v>
          </cell>
          <cell r="C19">
            <v>631.65483555845003</v>
          </cell>
          <cell r="D19">
            <v>71.755989319439919</v>
          </cell>
          <cell r="E19">
            <v>0.21967848814156202</v>
          </cell>
          <cell r="F19">
            <v>1027.03</v>
          </cell>
          <cell r="G19">
            <v>13.839001189540111</v>
          </cell>
          <cell r="H19">
            <v>1744.4995045555715</v>
          </cell>
          <cell r="I19">
            <v>30</v>
          </cell>
          <cell r="J19">
            <v>211.02324746336697</v>
          </cell>
          <cell r="K19">
            <v>1955.5227520189385</v>
          </cell>
          <cell r="L19">
            <v>40</v>
          </cell>
          <cell r="M19">
            <v>782.2091008075754</v>
          </cell>
          <cell r="N19">
            <v>2700</v>
          </cell>
        </row>
        <row r="20">
          <cell r="B20" t="str">
            <v>Массаж коленного сустава (верхней трети голени,области коленного сустава и нижней трети  бедра) (одной стороны)</v>
          </cell>
          <cell r="C20">
            <v>452.47237599044826</v>
          </cell>
          <cell r="D20">
            <v>51.400861912514927</v>
          </cell>
          <cell r="E20">
            <v>0.10430877862680923</v>
          </cell>
          <cell r="F20">
            <v>812.63</v>
          </cell>
          <cell r="G20">
            <v>6.4582005551187187</v>
          </cell>
          <cell r="H20">
            <v>1323.0657472367088</v>
          </cell>
          <cell r="I20">
            <v>30</v>
          </cell>
          <cell r="J20">
            <v>151.16197137088895</v>
          </cell>
          <cell r="K20">
            <v>1474.2277186075978</v>
          </cell>
          <cell r="L20">
            <v>40</v>
          </cell>
          <cell r="M20">
            <v>589.69108744303912</v>
          </cell>
          <cell r="N20">
            <v>2100</v>
          </cell>
        </row>
        <row r="21">
          <cell r="B21" t="str">
            <v>Массаж  шейно-воротниковой зоны</v>
          </cell>
          <cell r="C21">
            <v>631.65483555845003</v>
          </cell>
          <cell r="D21">
            <v>71.755989319439919</v>
          </cell>
          <cell r="E21">
            <v>0.21967848814156202</v>
          </cell>
          <cell r="F21">
            <v>1031.73</v>
          </cell>
          <cell r="G21">
            <v>13.839001189540111</v>
          </cell>
          <cell r="H21">
            <v>1749.1995045555716</v>
          </cell>
          <cell r="I21">
            <v>30</v>
          </cell>
          <cell r="J21">
            <v>211.02324746336697</v>
          </cell>
          <cell r="K21">
            <v>1960.2227520189385</v>
          </cell>
          <cell r="L21">
            <v>40</v>
          </cell>
          <cell r="M21">
            <v>784.08910080757551</v>
          </cell>
          <cell r="N21">
            <v>2700</v>
          </cell>
        </row>
        <row r="22">
          <cell r="B22" t="str">
            <v>Массаж локтевого сустава (1 сустав)</v>
          </cell>
          <cell r="C22">
            <v>631.65483555845003</v>
          </cell>
          <cell r="D22">
            <v>71.755989319439919</v>
          </cell>
          <cell r="E22">
            <v>0.21967848814156202</v>
          </cell>
          <cell r="F22">
            <v>441.07000000000005</v>
          </cell>
          <cell r="G22">
            <v>13.839001189540111</v>
          </cell>
          <cell r="H22">
            <v>1158.5395045555717</v>
          </cell>
          <cell r="I22">
            <v>30</v>
          </cell>
          <cell r="J22">
            <v>211.02324746336697</v>
          </cell>
          <cell r="K22">
            <v>1369.5627520189387</v>
          </cell>
          <cell r="L22">
            <v>40</v>
          </cell>
          <cell r="M22">
            <v>547.8251008075755</v>
          </cell>
          <cell r="N22">
            <v>1900</v>
          </cell>
        </row>
        <row r="23">
          <cell r="B23" t="str">
            <v>Массаж лучезапястного сустава (1 сустав)</v>
          </cell>
          <cell r="C23">
            <v>631.65483555845003</v>
          </cell>
          <cell r="D23">
            <v>71.755989319439919</v>
          </cell>
          <cell r="E23">
            <v>0.21967848814156202</v>
          </cell>
          <cell r="F23">
            <v>441.07000000000005</v>
          </cell>
          <cell r="G23">
            <v>13.839001189540111</v>
          </cell>
          <cell r="H23">
            <v>1158.5395045555717</v>
          </cell>
          <cell r="I23">
            <v>30</v>
          </cell>
          <cell r="J23">
            <v>211.02324746336697</v>
          </cell>
          <cell r="K23">
            <v>1369.5627520189387</v>
          </cell>
          <cell r="L23">
            <v>40</v>
          </cell>
          <cell r="M23">
            <v>547.8251008075755</v>
          </cell>
          <cell r="N23">
            <v>1900</v>
          </cell>
        </row>
        <row r="24">
          <cell r="B24" t="str">
            <v>Массаж нижней конечности (одной стороны)</v>
          </cell>
          <cell r="C24">
            <v>452.47237599044826</v>
          </cell>
          <cell r="D24">
            <v>51.400861912514927</v>
          </cell>
          <cell r="E24">
            <v>0.10430877862680923</v>
          </cell>
          <cell r="F24">
            <v>672.63</v>
          </cell>
          <cell r="G24">
            <v>6.4582005551187187</v>
          </cell>
          <cell r="H24">
            <v>1183.0657472367088</v>
          </cell>
          <cell r="I24">
            <v>30</v>
          </cell>
          <cell r="J24">
            <v>151.16197137088895</v>
          </cell>
          <cell r="K24">
            <v>1334.2277186075978</v>
          </cell>
          <cell r="L24">
            <v>40</v>
          </cell>
          <cell r="M24">
            <v>533.69108744303912</v>
          </cell>
          <cell r="N24">
            <v>1900</v>
          </cell>
        </row>
        <row r="25">
          <cell r="B25" t="str">
            <v>Массаж плечевого сустава ( верхней трети плеча,области плечевого сустава и надплечья одноименной стороны)</v>
          </cell>
          <cell r="C25">
            <v>631.65483555845003</v>
          </cell>
          <cell r="D25">
            <v>71.755989319439919</v>
          </cell>
          <cell r="E25">
            <v>0.21967848814156202</v>
          </cell>
          <cell r="F25">
            <v>528.99</v>
          </cell>
          <cell r="G25">
            <v>13.839001189540111</v>
          </cell>
          <cell r="H25">
            <v>1246.4595045555716</v>
          </cell>
          <cell r="I25">
            <v>30</v>
          </cell>
          <cell r="J25">
            <v>211.02324746336697</v>
          </cell>
          <cell r="K25">
            <v>1457.4827520189385</v>
          </cell>
          <cell r="L25">
            <v>40</v>
          </cell>
          <cell r="M25">
            <v>582.99310080757539</v>
          </cell>
          <cell r="N25">
            <v>2000</v>
          </cell>
        </row>
        <row r="26">
          <cell r="B26" t="str">
            <v>Массаж тазо-бедренного сустава (верхней трети бедра,области тазо-бедренного сустава и ягодичной области одноименной стороны )</v>
          </cell>
          <cell r="C26">
            <v>564.46141322044946</v>
          </cell>
          <cell r="D26">
            <v>64.122816541843065</v>
          </cell>
          <cell r="E26">
            <v>0.17641484707352972</v>
          </cell>
          <cell r="F26">
            <v>971.03</v>
          </cell>
          <cell r="G26">
            <v>11.07120095163209</v>
          </cell>
          <cell r="H26">
            <v>1610.8618455609983</v>
          </cell>
          <cell r="I26">
            <v>30</v>
          </cell>
          <cell r="J26">
            <v>188.57526892868776</v>
          </cell>
          <cell r="K26">
            <v>1799.4371144896861</v>
          </cell>
          <cell r="L26">
            <v>40</v>
          </cell>
          <cell r="M26">
            <v>719.77484579587451</v>
          </cell>
          <cell r="N26">
            <v>2500</v>
          </cell>
        </row>
        <row r="27">
          <cell r="B27" t="str">
            <v>Массаж голеностопного сустава  (проксимального отдела стопы,области голеностопного сустава и нижней трети голени ) (одной стороны)</v>
          </cell>
          <cell r="C27">
            <v>519.665798328449</v>
          </cell>
          <cell r="D27">
            <v>59.03403469011181</v>
          </cell>
          <cell r="E27">
            <v>0.14757241969484153</v>
          </cell>
          <cell r="F27">
            <v>672.63</v>
          </cell>
          <cell r="G27">
            <v>9.2260007930267403</v>
          </cell>
          <cell r="H27">
            <v>1260.7034062312823</v>
          </cell>
          <cell r="I27">
            <v>30</v>
          </cell>
          <cell r="J27">
            <v>173.60994990556824</v>
          </cell>
          <cell r="K27">
            <v>1434.3133561368506</v>
          </cell>
          <cell r="L27">
            <v>40</v>
          </cell>
          <cell r="M27">
            <v>573.72534245474026</v>
          </cell>
          <cell r="N27">
            <v>2000</v>
          </cell>
        </row>
        <row r="28">
          <cell r="B28" t="str">
            <v>Массаж стоп на аппарате "Ортопедический голеностопный RA-01J 220V"</v>
          </cell>
          <cell r="C28">
            <v>519.665798328449</v>
          </cell>
          <cell r="D28">
            <v>59.03403469011181</v>
          </cell>
          <cell r="E28">
            <v>0.14757241969484153</v>
          </cell>
          <cell r="F28">
            <v>330.83000000000004</v>
          </cell>
          <cell r="G28">
            <v>5.1407369772240035</v>
          </cell>
          <cell r="H28">
            <v>914.81814241547977</v>
          </cell>
          <cell r="I28">
            <v>30</v>
          </cell>
          <cell r="J28">
            <v>173.60994990556824</v>
          </cell>
          <cell r="K28">
            <v>1088.4280923210481</v>
          </cell>
          <cell r="L28">
            <v>40</v>
          </cell>
          <cell r="M28">
            <v>435.37123692841925</v>
          </cell>
          <cell r="N28">
            <v>1500</v>
          </cell>
        </row>
        <row r="29">
          <cell r="B29" t="str">
            <v xml:space="preserve">Массаж стоп на аппарате "Ортопедмческий голеностопный REFLEXOMED II" </v>
          </cell>
          <cell r="C29">
            <v>519.665798328449</v>
          </cell>
          <cell r="D29">
            <v>59.03403469011181</v>
          </cell>
          <cell r="E29">
            <v>0.14757241969484153</v>
          </cell>
          <cell r="F29">
            <v>418.47</v>
          </cell>
          <cell r="G29">
            <v>4.6744977385296744</v>
          </cell>
          <cell r="H29">
            <v>1001.9919031767854</v>
          </cell>
          <cell r="I29">
            <v>30</v>
          </cell>
          <cell r="J29">
            <v>173.60994990556824</v>
          </cell>
          <cell r="K29">
            <v>1175.6018530823537</v>
          </cell>
          <cell r="L29">
            <v>40</v>
          </cell>
          <cell r="M29">
            <v>470.2407412329415</v>
          </cell>
          <cell r="N29">
            <v>1600</v>
          </cell>
        </row>
        <row r="30">
          <cell r="B30" t="str">
            <v>Массаж спины на аппарате " Накидка QATTROMED V"</v>
          </cell>
          <cell r="C30">
            <v>743.64387278845118</v>
          </cell>
          <cell r="D30">
            <v>84.477943948768058</v>
          </cell>
          <cell r="E30">
            <v>0.29178455658828245</v>
          </cell>
          <cell r="F30">
            <v>322.99</v>
          </cell>
          <cell r="G30">
            <v>8.8449530568492634</v>
          </cell>
          <cell r="H30">
            <v>1160.2485543506568</v>
          </cell>
          <cell r="I30">
            <v>30</v>
          </cell>
          <cell r="J30">
            <v>248.43654502116576</v>
          </cell>
          <cell r="K30">
            <v>1408.6850993718226</v>
          </cell>
          <cell r="L30">
            <v>40</v>
          </cell>
          <cell r="M30">
            <v>563.47403974872907</v>
          </cell>
          <cell r="N30">
            <v>2000</v>
          </cell>
        </row>
        <row r="31">
          <cell r="B31" t="str">
            <v>Массаж мышц лица (детский)</v>
          </cell>
          <cell r="C31">
            <v>452.47237599044826</v>
          </cell>
          <cell r="D31">
            <v>51.400861912514927</v>
          </cell>
          <cell r="E31">
            <v>0.10430877862680923</v>
          </cell>
          <cell r="F31">
            <v>528.99</v>
          </cell>
          <cell r="G31">
            <v>2.605112119195951</v>
          </cell>
          <cell r="H31">
            <v>1035.572658800786</v>
          </cell>
          <cell r="I31">
            <v>30</v>
          </cell>
          <cell r="J31">
            <v>151.16197137088895</v>
          </cell>
          <cell r="K31">
            <v>1186.734630171675</v>
          </cell>
          <cell r="L31">
            <v>40</v>
          </cell>
          <cell r="M31">
            <v>474.69385206867003</v>
          </cell>
          <cell r="N31">
            <v>1700</v>
          </cell>
        </row>
        <row r="32">
          <cell r="B32" t="str">
            <v>Массаж кисти и предплечья (детский) (одной стороны)</v>
          </cell>
          <cell r="C32">
            <v>452.47237599044826</v>
          </cell>
          <cell r="D32">
            <v>51.400861912514927</v>
          </cell>
          <cell r="E32">
            <v>0.10430877862680923</v>
          </cell>
          <cell r="F32">
            <v>528.99</v>
          </cell>
          <cell r="G32">
            <v>2.605112119195951</v>
          </cell>
          <cell r="H32">
            <v>1035.572658800786</v>
          </cell>
          <cell r="I32">
            <v>30</v>
          </cell>
          <cell r="J32">
            <v>151.16197137088895</v>
          </cell>
          <cell r="K32">
            <v>1186.734630171675</v>
          </cell>
          <cell r="L32">
            <v>40</v>
          </cell>
          <cell r="M32">
            <v>474.69385206867003</v>
          </cell>
          <cell r="N32">
            <v>1700</v>
          </cell>
        </row>
        <row r="33">
          <cell r="B33" t="str">
            <v>Массаж головы (лобно-височный и затылочно-теменной области) (детский)</v>
          </cell>
          <cell r="C33">
            <v>486.0690871594486</v>
          </cell>
          <cell r="D33">
            <v>55.217448301313354</v>
          </cell>
          <cell r="E33">
            <v>0.12594059916082539</v>
          </cell>
          <cell r="F33">
            <v>528.99</v>
          </cell>
          <cell r="G33">
            <v>3.1633504304522262</v>
          </cell>
          <cell r="H33">
            <v>1073.565826490375</v>
          </cell>
          <cell r="I33">
            <v>30</v>
          </cell>
          <cell r="J33">
            <v>162.38596063822857</v>
          </cell>
          <cell r="K33">
            <v>1235.9517871286037</v>
          </cell>
          <cell r="L33">
            <v>40</v>
          </cell>
          <cell r="M33">
            <v>494.3807148514415</v>
          </cell>
          <cell r="N33">
            <v>1700</v>
          </cell>
        </row>
        <row r="34">
          <cell r="B34" t="str">
            <v>Массаж области грудной клетки (детский)</v>
          </cell>
          <cell r="C34">
            <v>519.665798328449</v>
          </cell>
          <cell r="D34">
            <v>59.03403469011181</v>
          </cell>
          <cell r="E34">
            <v>0.14757241969484153</v>
          </cell>
          <cell r="F34">
            <v>672.63</v>
          </cell>
          <cell r="G34">
            <v>3.7215887417085014</v>
          </cell>
          <cell r="H34">
            <v>1255.1989941799641</v>
          </cell>
          <cell r="I34">
            <v>30</v>
          </cell>
          <cell r="J34">
            <v>173.60994990556824</v>
          </cell>
          <cell r="K34">
            <v>1428.8089440855324</v>
          </cell>
          <cell r="L34">
            <v>40</v>
          </cell>
          <cell r="M34">
            <v>571.52357763421298</v>
          </cell>
          <cell r="N34">
            <v>2000</v>
          </cell>
        </row>
        <row r="35">
          <cell r="B35" t="str">
            <v>Массаж верхней конечности (детский) (одной стороны)</v>
          </cell>
          <cell r="C35">
            <v>519.665798328449</v>
          </cell>
          <cell r="D35">
            <v>59.03403469011181</v>
          </cell>
          <cell r="E35">
            <v>0.14757241969484153</v>
          </cell>
          <cell r="F35">
            <v>528.99</v>
          </cell>
          <cell r="G35">
            <v>3.7215887417085014</v>
          </cell>
          <cell r="H35">
            <v>1111.5589941799642</v>
          </cell>
          <cell r="I35">
            <v>30</v>
          </cell>
          <cell r="J35">
            <v>173.60994990556824</v>
          </cell>
          <cell r="K35">
            <v>1285.1689440855325</v>
          </cell>
          <cell r="L35">
            <v>40</v>
          </cell>
          <cell r="M35">
            <v>514.06757763421308</v>
          </cell>
          <cell r="N35">
            <v>1800</v>
          </cell>
        </row>
        <row r="36">
          <cell r="B36" t="str">
            <v>Массаж общий (дети от 1-го года до 3-х лет)</v>
          </cell>
          <cell r="C36">
            <v>967.62194724845324</v>
          </cell>
          <cell r="D36">
            <v>109.92185320742429</v>
          </cell>
          <cell r="E36">
            <v>0.43599669348172343</v>
          </cell>
          <cell r="F36">
            <v>1147.6300000000001</v>
          </cell>
          <cell r="G36">
            <v>11.164766225125504</v>
          </cell>
          <cell r="H36">
            <v>2236.7745633744844</v>
          </cell>
          <cell r="I36">
            <v>30</v>
          </cell>
          <cell r="J36">
            <v>323.26314013676324</v>
          </cell>
          <cell r="K36">
            <v>2560.0377035112479</v>
          </cell>
          <cell r="L36">
            <v>40</v>
          </cell>
          <cell r="M36">
            <v>1024.0150814044991</v>
          </cell>
          <cell r="N36">
            <v>3600</v>
          </cell>
        </row>
        <row r="37">
          <cell r="B37" t="str">
            <v>Массаж общий (дети до 1-го года)</v>
          </cell>
          <cell r="C37">
            <v>967.62194724845324</v>
          </cell>
          <cell r="D37">
            <v>109.92185320742429</v>
          </cell>
          <cell r="E37">
            <v>0.43599669348172343</v>
          </cell>
          <cell r="F37">
            <v>672.63</v>
          </cell>
          <cell r="G37">
            <v>11.164766225125504</v>
          </cell>
          <cell r="H37">
            <v>1761.7745633744846</v>
          </cell>
          <cell r="I37">
            <v>30</v>
          </cell>
          <cell r="J37">
            <v>323.26314013676324</v>
          </cell>
          <cell r="K37">
            <v>2085.0377035112479</v>
          </cell>
          <cell r="L37">
            <v>40</v>
          </cell>
          <cell r="M37">
            <v>834.01508140449914</v>
          </cell>
          <cell r="N37">
            <v>2900</v>
          </cell>
        </row>
        <row r="38">
          <cell r="B38" t="str">
            <v>Массаж спины (от 7-го шейного до 1-го поясничного позвонка и от левой до правой средней аксиллярный линий) (детский)</v>
          </cell>
          <cell r="C38">
            <v>631.65483555845003</v>
          </cell>
          <cell r="D38">
            <v>71.755989319439919</v>
          </cell>
          <cell r="E38">
            <v>0.21967848814156202</v>
          </cell>
          <cell r="F38">
            <v>812.63</v>
          </cell>
          <cell r="G38">
            <v>5.5823831125627521</v>
          </cell>
          <cell r="H38">
            <v>1521.8428864785942</v>
          </cell>
          <cell r="I38">
            <v>30</v>
          </cell>
          <cell r="J38">
            <v>211.02324746336697</v>
          </cell>
          <cell r="K38">
            <v>1732.8661339419612</v>
          </cell>
          <cell r="L38">
            <v>40</v>
          </cell>
          <cell r="M38">
            <v>693.14645357678455</v>
          </cell>
          <cell r="N38">
            <v>2400</v>
          </cell>
        </row>
        <row r="39">
          <cell r="B39" t="str">
            <v>Массаж мышц передней брюшной стенки (детский)</v>
          </cell>
          <cell r="C39">
            <v>519.665798328449</v>
          </cell>
          <cell r="D39">
            <v>59.03403469011181</v>
          </cell>
          <cell r="E39">
            <v>0.14757241969484153</v>
          </cell>
          <cell r="F39">
            <v>672.63</v>
          </cell>
          <cell r="G39">
            <v>3.7215887417085014</v>
          </cell>
          <cell r="H39">
            <v>1255.1989941799641</v>
          </cell>
          <cell r="I39">
            <v>30</v>
          </cell>
          <cell r="J39">
            <v>173.60994990556824</v>
          </cell>
          <cell r="K39">
            <v>1428.8089440855324</v>
          </cell>
          <cell r="L39">
            <v>40</v>
          </cell>
          <cell r="M39">
            <v>571.52357763421298</v>
          </cell>
          <cell r="N39">
            <v>2000</v>
          </cell>
        </row>
        <row r="40">
          <cell r="B40" t="str">
            <v>Массаж коленного сустава (верхней трети голени,области коленного сустава и нижней трети  бедра)(детский) (одной стороны)</v>
          </cell>
          <cell r="C40">
            <v>407.6767610984478</v>
          </cell>
          <cell r="D40">
            <v>46.312080060783664</v>
          </cell>
          <cell r="E40">
            <v>7.5466351248121039E-2</v>
          </cell>
          <cell r="F40">
            <v>672.63</v>
          </cell>
          <cell r="G40">
            <v>1.8607943708542507</v>
          </cell>
          <cell r="H40">
            <v>1128.5551018813339</v>
          </cell>
          <cell r="I40">
            <v>30</v>
          </cell>
          <cell r="J40">
            <v>136.19665234776943</v>
          </cell>
          <cell r="K40">
            <v>1264.7517542291034</v>
          </cell>
          <cell r="L40">
            <v>40</v>
          </cell>
          <cell r="M40">
            <v>505.90070169164142</v>
          </cell>
          <cell r="N40">
            <v>1800</v>
          </cell>
        </row>
        <row r="41">
          <cell r="B41" t="str">
            <v>Массаж  шейно-воротниковой зоны (детский)</v>
          </cell>
          <cell r="C41">
            <v>519.665798328449</v>
          </cell>
          <cell r="D41">
            <v>59.03403469011181</v>
          </cell>
          <cell r="E41">
            <v>0.14757241969484153</v>
          </cell>
          <cell r="F41">
            <v>672.63</v>
          </cell>
          <cell r="G41">
            <v>3.7215887417085014</v>
          </cell>
          <cell r="H41">
            <v>1255.1989941799641</v>
          </cell>
          <cell r="I41">
            <v>30</v>
          </cell>
          <cell r="J41">
            <v>173.60994990556824</v>
          </cell>
          <cell r="K41">
            <v>1428.8089440855324</v>
          </cell>
          <cell r="L41">
            <v>40</v>
          </cell>
          <cell r="M41">
            <v>571.52357763421298</v>
          </cell>
          <cell r="N41">
            <v>2000</v>
          </cell>
        </row>
        <row r="42">
          <cell r="B42" t="str">
            <v>Массаж локтевого сустава (1 сустав)(детский)</v>
          </cell>
          <cell r="C42">
            <v>452.47237599044826</v>
          </cell>
          <cell r="D42">
            <v>51.400861912514927</v>
          </cell>
          <cell r="E42">
            <v>0.10430877862680923</v>
          </cell>
          <cell r="F42">
            <v>512.89</v>
          </cell>
          <cell r="G42">
            <v>2.605112119195951</v>
          </cell>
          <cell r="H42">
            <v>1019.472658800786</v>
          </cell>
          <cell r="I42">
            <v>30</v>
          </cell>
          <cell r="J42">
            <v>151.16197137088895</v>
          </cell>
          <cell r="K42">
            <v>1170.6346301716749</v>
          </cell>
          <cell r="L42">
            <v>40</v>
          </cell>
          <cell r="M42">
            <v>468.25385206866997</v>
          </cell>
          <cell r="N42">
            <v>1600</v>
          </cell>
        </row>
        <row r="43">
          <cell r="B43" t="str">
            <v>Массаж лучезапястного сустава (1 сустав)(детский)</v>
          </cell>
          <cell r="C43">
            <v>452.47237599044826</v>
          </cell>
          <cell r="D43">
            <v>51.400861912514927</v>
          </cell>
          <cell r="E43">
            <v>0.10430877862680923</v>
          </cell>
          <cell r="F43">
            <v>512.89</v>
          </cell>
          <cell r="G43">
            <v>2.605112119195951</v>
          </cell>
          <cell r="H43">
            <v>1019.472658800786</v>
          </cell>
          <cell r="I43">
            <v>30</v>
          </cell>
          <cell r="J43">
            <v>151.16197137088895</v>
          </cell>
          <cell r="K43">
            <v>1170.6346301716749</v>
          </cell>
          <cell r="L43">
            <v>40</v>
          </cell>
          <cell r="M43">
            <v>468.25385206866997</v>
          </cell>
          <cell r="N43">
            <v>1600</v>
          </cell>
        </row>
        <row r="44">
          <cell r="B44" t="str">
            <v>Массаж нижней конечности (детский) (одной стороны)</v>
          </cell>
          <cell r="C44">
            <v>519.665798328449</v>
          </cell>
          <cell r="D44">
            <v>59.03403469011181</v>
          </cell>
          <cell r="E44">
            <v>0.14757241969484153</v>
          </cell>
          <cell r="F44">
            <v>512.89</v>
          </cell>
          <cell r="G44">
            <v>3.7215887417085014</v>
          </cell>
          <cell r="H44">
            <v>1095.4589941799643</v>
          </cell>
          <cell r="I44">
            <v>30</v>
          </cell>
          <cell r="J44">
            <v>173.60994990556824</v>
          </cell>
          <cell r="K44">
            <v>1269.0689440855326</v>
          </cell>
          <cell r="L44">
            <v>40</v>
          </cell>
          <cell r="M44">
            <v>507.62757763421308</v>
          </cell>
          <cell r="N44">
            <v>1800</v>
          </cell>
        </row>
        <row r="45">
          <cell r="B45" t="str">
            <v>Массаж плечевого сустава ( верхней трети плеча,области плечевого сустава и надплечья одноименной стороны)(детский)</v>
          </cell>
          <cell r="C45">
            <v>452.47237599044826</v>
          </cell>
          <cell r="D45">
            <v>51.400861912514927</v>
          </cell>
          <cell r="E45">
            <v>0.10430877862680923</v>
          </cell>
          <cell r="F45">
            <v>512.89</v>
          </cell>
          <cell r="G45">
            <v>2.605112119195951</v>
          </cell>
          <cell r="H45">
            <v>1019.472658800786</v>
          </cell>
          <cell r="I45">
            <v>30</v>
          </cell>
          <cell r="J45">
            <v>151.16197137088895</v>
          </cell>
          <cell r="K45">
            <v>1170.6346301716749</v>
          </cell>
          <cell r="L45">
            <v>40</v>
          </cell>
          <cell r="M45">
            <v>468.25385206866997</v>
          </cell>
          <cell r="N45">
            <v>1600</v>
          </cell>
        </row>
        <row r="46">
          <cell r="B46" t="str">
            <v>Массаж тазо-бедренного сустава (верхней трети бедра,области тазо-бедренного сустава и ягодичной области одноименной стороны)(детский)</v>
          </cell>
          <cell r="C46">
            <v>519.665798328449</v>
          </cell>
          <cell r="D46">
            <v>59.03403469011181</v>
          </cell>
          <cell r="E46">
            <v>0.14757241969484153</v>
          </cell>
          <cell r="F46">
            <v>512.89</v>
          </cell>
          <cell r="G46">
            <v>3.7215887417085014</v>
          </cell>
          <cell r="H46">
            <v>1095.4589941799643</v>
          </cell>
          <cell r="I46">
            <v>30</v>
          </cell>
          <cell r="J46">
            <v>173.60994990556824</v>
          </cell>
          <cell r="K46">
            <v>1269.0689440855326</v>
          </cell>
          <cell r="L46">
            <v>40</v>
          </cell>
          <cell r="M46">
            <v>507.62757763421308</v>
          </cell>
          <cell r="N46">
            <v>1800</v>
          </cell>
        </row>
        <row r="47">
          <cell r="B47" t="str">
            <v>Массаж голеностопного сустава  (проксимального отдела стопы,области голеностопного сустава и нижней трети голени)(детский)(одной стороны)</v>
          </cell>
          <cell r="C47">
            <v>452.47237599044826</v>
          </cell>
          <cell r="D47">
            <v>51.400861912514927</v>
          </cell>
          <cell r="E47">
            <v>0.10430877862680923</v>
          </cell>
          <cell r="F47">
            <v>528.99</v>
          </cell>
          <cell r="G47">
            <v>2.605112119195951</v>
          </cell>
          <cell r="H47">
            <v>1035.572658800786</v>
          </cell>
          <cell r="I47">
            <v>30</v>
          </cell>
          <cell r="J47">
            <v>151.16197137088895</v>
          </cell>
          <cell r="K47">
            <v>1186.734630171675</v>
          </cell>
          <cell r="L47">
            <v>40</v>
          </cell>
          <cell r="M47">
            <v>474.69385206867003</v>
          </cell>
          <cell r="N47">
            <v>1700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."/>
      <sheetName val="Мягк.ин."/>
      <sheetName val="Износ"/>
      <sheetName val="Лист1"/>
      <sheetName val="медикаменты"/>
      <sheetName val="калькуля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B12" t="str">
            <v>Рентгенография легких по Флейшнеру</v>
          </cell>
          <cell r="C12">
            <v>993.54889558232935</v>
          </cell>
          <cell r="D12">
            <v>112.86715453815262</v>
          </cell>
          <cell r="E12">
            <v>0.38167212152574764</v>
          </cell>
          <cell r="F12">
            <v>1640.92</v>
          </cell>
          <cell r="G12">
            <v>678.43576894695434</v>
          </cell>
          <cell r="H12">
            <v>3426.1534911889621</v>
          </cell>
          <cell r="I12">
            <v>30</v>
          </cell>
          <cell r="J12">
            <v>331.92481503614459</v>
          </cell>
          <cell r="K12">
            <v>3758.0783062251066</v>
          </cell>
          <cell r="L12">
            <v>40</v>
          </cell>
          <cell r="M12">
            <v>1503.2313224900427</v>
          </cell>
          <cell r="N12">
            <v>5300</v>
          </cell>
        </row>
        <row r="13">
          <cell r="B13" t="str">
            <v>Рентгенография органов грудной клетки в прямой проекции</v>
          </cell>
          <cell r="C13">
            <v>993.54889558232935</v>
          </cell>
          <cell r="D13">
            <v>112.86715453815262</v>
          </cell>
          <cell r="E13">
            <v>0.38167212152574764</v>
          </cell>
          <cell r="F13">
            <v>1262.8499999999999</v>
          </cell>
          <cell r="G13">
            <v>683.8219662493193</v>
          </cell>
          <cell r="H13">
            <v>3053.4696884913269</v>
          </cell>
          <cell r="I13">
            <v>30</v>
          </cell>
          <cell r="J13">
            <v>331.92481503614459</v>
          </cell>
          <cell r="K13">
            <v>3385.3945035274714</v>
          </cell>
          <cell r="L13">
            <v>40</v>
          </cell>
          <cell r="M13">
            <v>1354.1578014109887</v>
          </cell>
          <cell r="N13">
            <v>4700</v>
          </cell>
        </row>
        <row r="14">
          <cell r="B14" t="str">
            <v>Рентгенография органов грудной клетки обзорная</v>
          </cell>
          <cell r="C14">
            <v>971.37600401606426</v>
          </cell>
          <cell r="D14">
            <v>110.34831405622489</v>
          </cell>
          <cell r="E14">
            <v>0.38167212152574764</v>
          </cell>
          <cell r="F14">
            <v>1262.8499999999999</v>
          </cell>
          <cell r="G14">
            <v>683.8219662493193</v>
          </cell>
          <cell r="H14">
            <v>3028.7779564431339</v>
          </cell>
          <cell r="I14">
            <v>30</v>
          </cell>
          <cell r="J14">
            <v>324.51729542168675</v>
          </cell>
          <cell r="K14">
            <v>3353.2952518648208</v>
          </cell>
          <cell r="L14">
            <v>40</v>
          </cell>
          <cell r="M14">
            <v>1341.3181007459284</v>
          </cell>
          <cell r="N14">
            <v>4700</v>
          </cell>
        </row>
        <row r="15">
          <cell r="B15" t="str">
            <v>Рентгенография органов грудной клетки в боковой  проекции</v>
          </cell>
          <cell r="C15">
            <v>993.54889558232935</v>
          </cell>
          <cell r="D15">
            <v>112.86715453815262</v>
          </cell>
          <cell r="E15">
            <v>0.38167212152574764</v>
          </cell>
          <cell r="F15">
            <v>2160.85</v>
          </cell>
          <cell r="G15">
            <v>683.8219662493193</v>
          </cell>
          <cell r="H15">
            <v>3951.4696884913269</v>
          </cell>
          <cell r="I15">
            <v>30</v>
          </cell>
          <cell r="J15">
            <v>331.92481503614459</v>
          </cell>
          <cell r="K15">
            <v>4283.3945035274719</v>
          </cell>
          <cell r="L15">
            <v>40</v>
          </cell>
          <cell r="M15">
            <v>1713.3578014109889</v>
          </cell>
          <cell r="N15">
            <v>6000</v>
          </cell>
        </row>
        <row r="16">
          <cell r="B16" t="str">
            <v>Рентгенография придаточ.пазух носа в прямой проекции</v>
          </cell>
          <cell r="C16">
            <v>906.19949799196786</v>
          </cell>
          <cell r="D16">
            <v>102.94426297188755</v>
          </cell>
          <cell r="E16">
            <v>0.38167212152574764</v>
          </cell>
          <cell r="F16">
            <v>1262.8499999999999</v>
          </cell>
          <cell r="G16">
            <v>683.8219662493193</v>
          </cell>
          <cell r="H16">
            <v>2956.1973993347001</v>
          </cell>
          <cell r="I16">
            <v>30</v>
          </cell>
          <cell r="J16">
            <v>302.74312828915657</v>
          </cell>
          <cell r="K16">
            <v>3258.9405276238567</v>
          </cell>
          <cell r="L16">
            <v>40</v>
          </cell>
          <cell r="M16">
            <v>1303.5762110495427</v>
          </cell>
          <cell r="N16">
            <v>4600</v>
          </cell>
        </row>
        <row r="17">
          <cell r="B17" t="str">
            <v>Исследование костей носа в 2-х проекциях</v>
          </cell>
          <cell r="C17">
            <v>1030.9689759036144</v>
          </cell>
          <cell r="D17">
            <v>117.11807566265058</v>
          </cell>
          <cell r="E17">
            <v>0.43935697628312403</v>
          </cell>
          <cell r="F17">
            <v>2258.9</v>
          </cell>
          <cell r="G17">
            <v>789.02534567229156</v>
          </cell>
          <cell r="H17">
            <v>4196.4517542148396</v>
          </cell>
          <cell r="I17">
            <v>30</v>
          </cell>
          <cell r="J17">
            <v>344.42611546987951</v>
          </cell>
          <cell r="K17">
            <v>4540.8778696847194</v>
          </cell>
          <cell r="L17">
            <v>40</v>
          </cell>
          <cell r="M17">
            <v>1816.3511478738878</v>
          </cell>
          <cell r="N17">
            <v>6400</v>
          </cell>
        </row>
        <row r="18">
          <cell r="B18" t="str">
            <v>Рентгенография 1 плеча,предплечья,голени в 2-х проекциях</v>
          </cell>
          <cell r="C18">
            <v>931.16415662650604</v>
          </cell>
          <cell r="D18">
            <v>105.7802481927711</v>
          </cell>
          <cell r="E18">
            <v>0.35282969414705945</v>
          </cell>
          <cell r="F18">
            <v>2178.4</v>
          </cell>
          <cell r="G18">
            <v>631.22027653783323</v>
          </cell>
          <cell r="H18">
            <v>3846.9175110512579</v>
          </cell>
          <cell r="I18">
            <v>30</v>
          </cell>
          <cell r="J18">
            <v>311.08332144578316</v>
          </cell>
          <cell r="K18">
            <v>4158.0008324970413</v>
          </cell>
          <cell r="L18">
            <v>40</v>
          </cell>
          <cell r="M18">
            <v>1663.2003329988165</v>
          </cell>
          <cell r="N18">
            <v>5800</v>
          </cell>
        </row>
        <row r="19">
          <cell r="B19" t="str">
            <v>Рентгенография  лопатки в прямой проекции</v>
          </cell>
          <cell r="C19">
            <v>931.16415662650604</v>
          </cell>
          <cell r="D19">
            <v>105.7802481927711</v>
          </cell>
          <cell r="E19">
            <v>0.35282969414705945</v>
          </cell>
          <cell r="F19">
            <v>1281.03</v>
          </cell>
          <cell r="G19">
            <v>631.22027653783323</v>
          </cell>
          <cell r="H19">
            <v>2949.5475110512575</v>
          </cell>
          <cell r="I19">
            <v>30</v>
          </cell>
          <cell r="J19">
            <v>311.08332144578316</v>
          </cell>
          <cell r="K19">
            <v>3260.6308324970405</v>
          </cell>
          <cell r="L19">
            <v>40</v>
          </cell>
          <cell r="M19">
            <v>1304.2523329988162</v>
          </cell>
          <cell r="N19">
            <v>4600</v>
          </cell>
        </row>
        <row r="20">
          <cell r="B20" t="str">
            <v>Рентгенография 1 бедренной кости в 2-х проекциях</v>
          </cell>
          <cell r="C20">
            <v>771.43775100401604</v>
          </cell>
          <cell r="D20">
            <v>87.635328514056226</v>
          </cell>
          <cell r="E20">
            <v>0.29514483938968306</v>
          </cell>
          <cell r="F20">
            <v>2258.9</v>
          </cell>
          <cell r="G20">
            <v>526.01689711486097</v>
          </cell>
          <cell r="H20">
            <v>3644.2851214723228</v>
          </cell>
          <cell r="I20">
            <v>30</v>
          </cell>
          <cell r="J20">
            <v>257.72192385542166</v>
          </cell>
          <cell r="K20">
            <v>3902.0070453277444</v>
          </cell>
          <cell r="L20">
            <v>40</v>
          </cell>
          <cell r="M20">
            <v>1560.8028181310979</v>
          </cell>
          <cell r="N20">
            <v>5500</v>
          </cell>
        </row>
        <row r="21">
          <cell r="B21" t="str">
            <v>Рентгенография ребер</v>
          </cell>
          <cell r="C21">
            <v>993.54889558232935</v>
          </cell>
          <cell r="D21">
            <v>112.86715453815262</v>
          </cell>
          <cell r="E21">
            <v>0.38167212152574764</v>
          </cell>
          <cell r="F21">
            <v>1253.03</v>
          </cell>
          <cell r="G21">
            <v>683.8219662493193</v>
          </cell>
          <cell r="H21">
            <v>3043.6496884913267</v>
          </cell>
          <cell r="I21">
            <v>30</v>
          </cell>
          <cell r="J21">
            <v>331.92481503614459</v>
          </cell>
          <cell r="K21">
            <v>3375.5745035274713</v>
          </cell>
          <cell r="L21">
            <v>40</v>
          </cell>
          <cell r="M21">
            <v>1350.2298014109886</v>
          </cell>
          <cell r="N21">
            <v>4700</v>
          </cell>
        </row>
        <row r="22">
          <cell r="B22" t="str">
            <v>Рентгенография  грудного отдела позвоночника  в 2-х  проекциях</v>
          </cell>
          <cell r="C22">
            <v>1243.0878514056221</v>
          </cell>
          <cell r="D22">
            <v>141.21477991967868</v>
          </cell>
          <cell r="E22">
            <v>0.49704183104050043</v>
          </cell>
          <cell r="F22">
            <v>2402.54</v>
          </cell>
          <cell r="G22">
            <v>894.22872509526371</v>
          </cell>
          <cell r="H22">
            <v>4681.5683982516048</v>
          </cell>
          <cell r="I22">
            <v>30</v>
          </cell>
          <cell r="J22">
            <v>415.29078939759023</v>
          </cell>
          <cell r="K22">
            <v>5096.8591876491946</v>
          </cell>
          <cell r="L22">
            <v>40</v>
          </cell>
          <cell r="M22">
            <v>2038.743675059678</v>
          </cell>
          <cell r="N22">
            <v>7100</v>
          </cell>
        </row>
        <row r="23">
          <cell r="B23" t="str">
            <v>Рентгенография шейного отдела</v>
          </cell>
          <cell r="C23">
            <v>1118.3183734939757</v>
          </cell>
          <cell r="D23">
            <v>127.04096722891566</v>
          </cell>
          <cell r="E23">
            <v>0.43935697628312403</v>
          </cell>
          <cell r="F23">
            <v>2164.75</v>
          </cell>
          <cell r="G23">
            <v>789.02534567229156</v>
          </cell>
          <cell r="H23">
            <v>4199.5740433714655</v>
          </cell>
          <cell r="I23">
            <v>30</v>
          </cell>
          <cell r="J23">
            <v>373.60780221686741</v>
          </cell>
          <cell r="K23">
            <v>4573.1818455883331</v>
          </cell>
          <cell r="L23">
            <v>40</v>
          </cell>
          <cell r="M23">
            <v>1829.2727382353332</v>
          </cell>
          <cell r="N23">
            <v>6400</v>
          </cell>
        </row>
        <row r="24">
          <cell r="B24" t="str">
            <v>Рентгенография  тазобедренного сустава</v>
          </cell>
          <cell r="C24">
            <v>931.16415662650604</v>
          </cell>
          <cell r="D24">
            <v>105.7802481927711</v>
          </cell>
          <cell r="E24">
            <v>0.35282969414705945</v>
          </cell>
          <cell r="F24">
            <v>1262.8499999999999</v>
          </cell>
          <cell r="G24">
            <v>631.22027653783323</v>
          </cell>
          <cell r="H24">
            <v>2931.3675110512577</v>
          </cell>
          <cell r="I24">
            <v>30</v>
          </cell>
          <cell r="J24">
            <v>311.08332144578316</v>
          </cell>
          <cell r="K24">
            <v>3242.4508324970407</v>
          </cell>
          <cell r="L24">
            <v>40</v>
          </cell>
          <cell r="M24">
            <v>1296.9803329988163</v>
          </cell>
          <cell r="N24">
            <v>4500</v>
          </cell>
        </row>
        <row r="25">
          <cell r="B25" t="str">
            <v>Рентгенография  костей таза</v>
          </cell>
          <cell r="C25">
            <v>1118.3183734939757</v>
          </cell>
          <cell r="D25">
            <v>127.04096722891566</v>
          </cell>
          <cell r="E25">
            <v>0.43935697628312403</v>
          </cell>
          <cell r="F25">
            <v>1352.03</v>
          </cell>
          <cell r="G25">
            <v>789.02534567229156</v>
          </cell>
          <cell r="H25">
            <v>3386.8540433714661</v>
          </cell>
          <cell r="I25">
            <v>30</v>
          </cell>
          <cell r="J25">
            <v>373.60780221686741</v>
          </cell>
          <cell r="K25">
            <v>3760.4618455883337</v>
          </cell>
          <cell r="L25">
            <v>40</v>
          </cell>
          <cell r="M25">
            <v>1504.1847382353335</v>
          </cell>
          <cell r="N25">
            <v>5300</v>
          </cell>
        </row>
        <row r="26">
          <cell r="B26" t="str">
            <v>Рентгенография  стопы в 2-х проекциях</v>
          </cell>
          <cell r="C26">
            <v>1118.3183734939757</v>
          </cell>
          <cell r="D26">
            <v>127.04096722891566</v>
          </cell>
          <cell r="E26">
            <v>0.43935697628312403</v>
          </cell>
          <cell r="F26">
            <v>2253.5299999999997</v>
          </cell>
          <cell r="G26">
            <v>789.02534567229156</v>
          </cell>
          <cell r="H26">
            <v>4288.3540433714652</v>
          </cell>
          <cell r="I26">
            <v>30</v>
          </cell>
          <cell r="J26">
            <v>373.60780221686741</v>
          </cell>
          <cell r="K26">
            <v>4661.9618455883328</v>
          </cell>
          <cell r="L26">
            <v>40</v>
          </cell>
          <cell r="M26">
            <v>1864.7847382353332</v>
          </cell>
          <cell r="N26">
            <v>6500</v>
          </cell>
        </row>
        <row r="27">
          <cell r="B27" t="str">
            <v>Рентгенография  кисти   в 2-х проекциях</v>
          </cell>
          <cell r="C27">
            <v>931.16415662650604</v>
          </cell>
          <cell r="D27">
            <v>105.7802481927711</v>
          </cell>
          <cell r="E27">
            <v>0.35282969414705945</v>
          </cell>
          <cell r="F27">
            <v>2271.08</v>
          </cell>
          <cell r="G27">
            <v>631.22027653783323</v>
          </cell>
          <cell r="H27">
            <v>3939.5975110512572</v>
          </cell>
          <cell r="I27">
            <v>30</v>
          </cell>
          <cell r="J27">
            <v>311.08332144578316</v>
          </cell>
          <cell r="K27">
            <v>4250.6808324970407</v>
          </cell>
          <cell r="L27">
            <v>40</v>
          </cell>
          <cell r="M27">
            <v>1700.2723329988164</v>
          </cell>
          <cell r="N27">
            <v>6000</v>
          </cell>
        </row>
        <row r="28">
          <cell r="B28" t="str">
            <v>Рентгенография  одного сустава (плеч,локтев,колено,лучезапяст)</v>
          </cell>
          <cell r="C28">
            <v>958.59196787148596</v>
          </cell>
          <cell r="D28">
            <v>108.89604755020081</v>
          </cell>
          <cell r="E28">
            <v>0.38167212152574764</v>
          </cell>
          <cell r="F28">
            <v>2609.06</v>
          </cell>
          <cell r="G28">
            <v>683.8219662493193</v>
          </cell>
          <cell r="H28">
            <v>4360.7516537925312</v>
          </cell>
          <cell r="I28">
            <v>30</v>
          </cell>
          <cell r="J28">
            <v>320.24640462650598</v>
          </cell>
          <cell r="K28">
            <v>4680.9980584190371</v>
          </cell>
          <cell r="L28">
            <v>40</v>
          </cell>
          <cell r="M28">
            <v>1872.3992233676149</v>
          </cell>
          <cell r="N28">
            <v>6600</v>
          </cell>
        </row>
        <row r="29">
          <cell r="B29" t="str">
            <v>Рентгенография  крестца  и копчика  в двух  проекциях</v>
          </cell>
          <cell r="C29">
            <v>1118.3183734939757</v>
          </cell>
          <cell r="D29">
            <v>127.04096722891566</v>
          </cell>
          <cell r="E29">
            <v>0.43935697628312403</v>
          </cell>
          <cell r="F29">
            <v>2525.06</v>
          </cell>
          <cell r="G29">
            <v>789.02534567229156</v>
          </cell>
          <cell r="H29">
            <v>4559.8840433714659</v>
          </cell>
          <cell r="I29">
            <v>30</v>
          </cell>
          <cell r="J29">
            <v>373.60780221686741</v>
          </cell>
          <cell r="K29">
            <v>4933.4918455883335</v>
          </cell>
          <cell r="L29">
            <v>40</v>
          </cell>
          <cell r="M29">
            <v>1973.3967382353335</v>
          </cell>
          <cell r="N29">
            <v>6900</v>
          </cell>
        </row>
        <row r="30">
          <cell r="B30" t="str">
            <v>Рентгенография  пояснично -крестцового отдела  позвоночника</v>
          </cell>
          <cell r="C30">
            <v>1118.3183734939757</v>
          </cell>
          <cell r="D30">
            <v>127.04096722891566</v>
          </cell>
          <cell r="E30">
            <v>0.43935697628312403</v>
          </cell>
          <cell r="F30">
            <v>2160.85</v>
          </cell>
          <cell r="G30">
            <v>789.02534567229156</v>
          </cell>
          <cell r="H30">
            <v>4195.6740433714658</v>
          </cell>
          <cell r="I30">
            <v>30</v>
          </cell>
          <cell r="J30">
            <v>373.60780221686741</v>
          </cell>
          <cell r="K30">
            <v>4569.2818455883335</v>
          </cell>
          <cell r="L30">
            <v>40</v>
          </cell>
          <cell r="M30">
            <v>1827.7127382353335</v>
          </cell>
          <cell r="N30">
            <v>6400</v>
          </cell>
        </row>
        <row r="31">
          <cell r="B31" t="str">
            <v>Рентгенография  черепа  в 2-х проекциях</v>
          </cell>
          <cell r="C31">
            <v>806.39467871485942</v>
          </cell>
          <cell r="D31">
            <v>91.606435502008026</v>
          </cell>
          <cell r="E31">
            <v>0.29514483938968306</v>
          </cell>
          <cell r="F31">
            <v>2176.9300000000003</v>
          </cell>
          <cell r="G31">
            <v>526.73347742225974</v>
          </cell>
          <cell r="H31">
            <v>3601.9597364785168</v>
          </cell>
          <cell r="I31">
            <v>30</v>
          </cell>
          <cell r="J31">
            <v>269.40033426506022</v>
          </cell>
          <cell r="K31">
            <v>3871.3600707435771</v>
          </cell>
          <cell r="L31">
            <v>40</v>
          </cell>
          <cell r="M31">
            <v>1548.5440282974309</v>
          </cell>
          <cell r="N31">
            <v>5400</v>
          </cell>
        </row>
        <row r="32">
          <cell r="B32" t="str">
            <v>Флюорография 1 проекциях</v>
          </cell>
          <cell r="C32">
            <v>494.47098393574294</v>
          </cell>
          <cell r="D32">
            <v>56.171903775100397</v>
          </cell>
          <cell r="E32">
            <v>0.15093270249624208</v>
          </cell>
          <cell r="F32">
            <v>550.39</v>
          </cell>
          <cell r="G32">
            <v>161.99435721150292</v>
          </cell>
          <cell r="H32">
            <v>1263.1781776248426</v>
          </cell>
          <cell r="I32">
            <v>30</v>
          </cell>
          <cell r="J32">
            <v>165.19286631325298</v>
          </cell>
          <cell r="K32">
            <v>1428.3710439380957</v>
          </cell>
          <cell r="L32">
            <v>40</v>
          </cell>
          <cell r="M32">
            <v>571.34841757523827</v>
          </cell>
          <cell r="N32">
            <v>2000</v>
          </cell>
        </row>
        <row r="33">
          <cell r="B33" t="str">
            <v>Флюорография 2  проекциях</v>
          </cell>
          <cell r="C33">
            <v>806.39467871485942</v>
          </cell>
          <cell r="D33">
            <v>91.606435502008026</v>
          </cell>
          <cell r="E33">
            <v>0.29514483938968306</v>
          </cell>
          <cell r="F33">
            <v>460.14</v>
          </cell>
          <cell r="G33">
            <v>324.04730935435521</v>
          </cell>
          <cell r="H33">
            <v>1682.4835684106124</v>
          </cell>
          <cell r="I33">
            <v>30</v>
          </cell>
          <cell r="J33">
            <v>269.40033426506022</v>
          </cell>
          <cell r="K33">
            <v>1951.8839026756727</v>
          </cell>
          <cell r="L33">
            <v>40</v>
          </cell>
          <cell r="M33">
            <v>780.75356107026914</v>
          </cell>
          <cell r="N33">
            <v>2700</v>
          </cell>
        </row>
        <row r="34">
          <cell r="B34" t="str">
            <v>Рентгенологические исследования молочных желез-маммография в 2-х проекциях (большая железка) без пленки</v>
          </cell>
          <cell r="C34">
            <v>2054.089457831325</v>
          </cell>
          <cell r="D34">
            <v>233.34456240963851</v>
          </cell>
          <cell r="E34">
            <v>0.87199338696344686</v>
          </cell>
          <cell r="F34">
            <v>368.68</v>
          </cell>
          <cell r="G34">
            <v>972.14192806306573</v>
          </cell>
          <cell r="H34">
            <v>3629.1279416909924</v>
          </cell>
          <cell r="I34">
            <v>30</v>
          </cell>
          <cell r="J34">
            <v>686.23020607228898</v>
          </cell>
          <cell r="K34">
            <v>4315.3581477632815</v>
          </cell>
          <cell r="L34">
            <v>40</v>
          </cell>
          <cell r="M34">
            <v>1726.1432591053126</v>
          </cell>
          <cell r="N34">
            <v>6000</v>
          </cell>
        </row>
        <row r="35">
          <cell r="B35" t="str">
            <v>Выдача дубликата рентгеновского заключения</v>
          </cell>
          <cell r="C35">
            <v>432.08624497991963</v>
          </cell>
          <cell r="D35">
            <v>49.084997429718875</v>
          </cell>
          <cell r="E35">
            <v>0.1220902751175539</v>
          </cell>
          <cell r="F35">
            <v>204.36</v>
          </cell>
          <cell r="G35">
            <v>4.0323393616806786</v>
          </cell>
          <cell r="H35">
            <v>689.68567204643682</v>
          </cell>
          <cell r="I35">
            <v>30</v>
          </cell>
          <cell r="J35">
            <v>144.35137272289154</v>
          </cell>
          <cell r="K35">
            <v>834.0370447693283</v>
          </cell>
          <cell r="L35">
            <v>40</v>
          </cell>
          <cell r="M35">
            <v>333.61481790773132</v>
          </cell>
          <cell r="N35">
            <v>1200</v>
          </cell>
        </row>
        <row r="36">
          <cell r="B36" t="str">
            <v>Рентгенография зуба внутриротовая (прицельная)</v>
          </cell>
          <cell r="C36">
            <v>806.39467871485942</v>
          </cell>
          <cell r="D36">
            <v>91.606435502008026</v>
          </cell>
          <cell r="E36">
            <v>0.29514483938968306</v>
          </cell>
          <cell r="F36">
            <v>1310.5</v>
          </cell>
          <cell r="G36">
            <v>40.641687937256805</v>
          </cell>
          <cell r="H36">
            <v>2249.4379469935138</v>
          </cell>
          <cell r="I36">
            <v>30</v>
          </cell>
          <cell r="J36">
            <v>269.40033426506022</v>
          </cell>
          <cell r="K36">
            <v>2518.8382812585742</v>
          </cell>
          <cell r="L36">
            <v>40</v>
          </cell>
          <cell r="M36">
            <v>1007.5353125034297</v>
          </cell>
          <cell r="N36">
            <v>3500</v>
          </cell>
        </row>
        <row r="37">
          <cell r="B37" t="str">
            <v>Консультация рентгенолога</v>
          </cell>
          <cell r="C37">
            <v>1742.1657630522086</v>
          </cell>
          <cell r="D37">
            <v>197.91003068273091</v>
          </cell>
          <cell r="E37">
            <v>0.59028967877936611</v>
          </cell>
          <cell r="F37">
            <v>400.5</v>
          </cell>
          <cell r="G37">
            <v>40.641687937256805</v>
          </cell>
          <cell r="H37">
            <v>2381.8077713509756</v>
          </cell>
          <cell r="I37">
            <v>31</v>
          </cell>
          <cell r="J37">
            <v>601.42349605783124</v>
          </cell>
          <cell r="K37">
            <v>2983.2312674088071</v>
          </cell>
          <cell r="L37">
            <v>41</v>
          </cell>
          <cell r="M37">
            <v>1223.1248196376109</v>
          </cell>
          <cell r="N37">
            <v>4200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."/>
      <sheetName val="Мягк.ин."/>
      <sheetName val="Износ"/>
      <sheetName val="медикаменты"/>
      <sheetName val="калькуля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3">
          <cell r="B13" t="str">
            <v>УЗИ комплекс (печени, желчного пузыря, поджелудочной железы, селезенки, почек)</v>
          </cell>
          <cell r="C13">
            <v>1833.4659415662647</v>
          </cell>
          <cell r="D13">
            <v>208.28173096192768</v>
          </cell>
          <cell r="E13">
            <v>8.6527282136064567</v>
          </cell>
          <cell r="F13">
            <v>1066.8200000000002</v>
          </cell>
          <cell r="G13">
            <v>798.6753931866906</v>
          </cell>
          <cell r="H13">
            <v>3915.8957939284896</v>
          </cell>
          <cell r="I13">
            <v>30</v>
          </cell>
          <cell r="J13">
            <v>612.52430175845768</v>
          </cell>
          <cell r="K13">
            <v>4528.4200956869472</v>
          </cell>
          <cell r="L13">
            <v>40</v>
          </cell>
          <cell r="M13">
            <v>1811.3680382747789</v>
          </cell>
          <cell r="N13">
            <v>6300</v>
          </cell>
        </row>
        <row r="14">
          <cell r="B14" t="str">
            <v>УЗИ печени, желчного пузыря, поджелудочной железы, селезенки</v>
          </cell>
          <cell r="C14">
            <v>1524.3665439759036</v>
          </cell>
          <cell r="D14">
            <v>173.16803939566262</v>
          </cell>
          <cell r="E14">
            <v>6.9221825708851643</v>
          </cell>
          <cell r="F14">
            <v>840.35</v>
          </cell>
          <cell r="G14">
            <v>798.6753931866906</v>
          </cell>
          <cell r="H14">
            <v>3343.482159129142</v>
          </cell>
          <cell r="I14">
            <v>30</v>
          </cell>
          <cell r="J14">
            <v>509.26037501146982</v>
          </cell>
          <cell r="K14">
            <v>3852.742534140612</v>
          </cell>
          <cell r="L14">
            <v>40</v>
          </cell>
          <cell r="M14">
            <v>1541.0970136562448</v>
          </cell>
          <cell r="N14">
            <v>5400</v>
          </cell>
        </row>
        <row r="15">
          <cell r="B15" t="str">
            <v>УЗИ почек</v>
          </cell>
          <cell r="C15">
            <v>1215.267146385542</v>
          </cell>
          <cell r="D15">
            <v>138.05434782939756</v>
          </cell>
          <cell r="E15">
            <v>5.1916369281638737</v>
          </cell>
          <cell r="F15">
            <v>730.81</v>
          </cell>
          <cell r="G15">
            <v>599.00654489001795</v>
          </cell>
          <cell r="H15">
            <v>2688.3296760331214</v>
          </cell>
          <cell r="I15">
            <v>30</v>
          </cell>
          <cell r="J15">
            <v>405.99644826448184</v>
          </cell>
          <cell r="K15">
            <v>3094.3261242976032</v>
          </cell>
          <cell r="L15">
            <v>40</v>
          </cell>
          <cell r="M15">
            <v>1237.7304497190414</v>
          </cell>
          <cell r="N15">
            <v>4300</v>
          </cell>
        </row>
        <row r="16">
          <cell r="B16" t="str">
            <v>УЗИ почек, надпочечников</v>
          </cell>
          <cell r="C16">
            <v>1524.3665439759036</v>
          </cell>
          <cell r="D16">
            <v>173.16803939566262</v>
          </cell>
          <cell r="E16">
            <v>6.9221825708851643</v>
          </cell>
          <cell r="F16">
            <v>774.63</v>
          </cell>
          <cell r="G16">
            <v>798.6753931866906</v>
          </cell>
          <cell r="H16">
            <v>3277.7621591291418</v>
          </cell>
          <cell r="I16">
            <v>30</v>
          </cell>
          <cell r="J16">
            <v>509.26037501146982</v>
          </cell>
          <cell r="K16">
            <v>3787.0225341406117</v>
          </cell>
          <cell r="L16">
            <v>40</v>
          </cell>
          <cell r="M16">
            <v>1514.8090136562448</v>
          </cell>
          <cell r="N16">
            <v>5300</v>
          </cell>
        </row>
        <row r="17">
          <cell r="B17" t="str">
            <v xml:space="preserve">УЗИ щитовидной железы </v>
          </cell>
          <cell r="C17">
            <v>967.98762831325303</v>
          </cell>
          <cell r="D17">
            <v>109.96339457638553</v>
          </cell>
          <cell r="E17">
            <v>3.8072004139868407</v>
          </cell>
          <cell r="F17">
            <v>1066.8200000000002</v>
          </cell>
          <cell r="G17">
            <v>439.27146625267983</v>
          </cell>
          <cell r="H17">
            <v>2587.8496895563057</v>
          </cell>
          <cell r="I17">
            <v>30</v>
          </cell>
          <cell r="J17">
            <v>323.38530686689154</v>
          </cell>
          <cell r="K17">
            <v>2911.2349964231971</v>
          </cell>
          <cell r="L17">
            <v>40</v>
          </cell>
          <cell r="M17">
            <v>1164.4939985692788</v>
          </cell>
          <cell r="N17">
            <v>4100</v>
          </cell>
        </row>
        <row r="18">
          <cell r="B18" t="str">
            <v>УЗИ молочной железы</v>
          </cell>
          <cell r="C18">
            <v>1833.4659415662647</v>
          </cell>
          <cell r="D18">
            <v>208.28173096192768</v>
          </cell>
          <cell r="E18">
            <v>8.6527282136064567</v>
          </cell>
          <cell r="F18">
            <v>1066.8200000000002</v>
          </cell>
          <cell r="G18">
            <v>998.34424148336325</v>
          </cell>
          <cell r="H18">
            <v>4115.5646422251621</v>
          </cell>
          <cell r="I18">
            <v>30</v>
          </cell>
          <cell r="J18">
            <v>612.52430175845768</v>
          </cell>
          <cell r="K18">
            <v>4728.0889439836201</v>
          </cell>
          <cell r="L18">
            <v>40</v>
          </cell>
          <cell r="M18">
            <v>1891.2355775934482</v>
          </cell>
          <cell r="N18">
            <v>6600</v>
          </cell>
        </row>
        <row r="19">
          <cell r="B19" t="str">
            <v>УЗИ женских половых органов при гинекологических заболеваниях</v>
          </cell>
          <cell r="C19">
            <v>1524.3665439759036</v>
          </cell>
          <cell r="D19">
            <v>173.16803939566262</v>
          </cell>
          <cell r="E19">
            <v>6.9221825708851643</v>
          </cell>
          <cell r="F19">
            <v>1066.8200000000002</v>
          </cell>
          <cell r="G19">
            <v>798.6753931866906</v>
          </cell>
          <cell r="H19">
            <v>3569.9521591291423</v>
          </cell>
          <cell r="I19">
            <v>30</v>
          </cell>
          <cell r="J19">
            <v>509.26037501146982</v>
          </cell>
          <cell r="K19">
            <v>4079.2125341406122</v>
          </cell>
          <cell r="L19">
            <v>40</v>
          </cell>
          <cell r="M19">
            <v>1631.685013656245</v>
          </cell>
          <cell r="N19">
            <v>5700</v>
          </cell>
        </row>
        <row r="20">
          <cell r="B20" t="str">
            <v>УЗИ исследование при беременности (определение срока беременности)</v>
          </cell>
          <cell r="C20">
            <v>1524.3665439759036</v>
          </cell>
          <cell r="D20">
            <v>173.16803939566262</v>
          </cell>
          <cell r="E20">
            <v>6.9221825708851643</v>
          </cell>
          <cell r="F20">
            <v>1066.8200000000002</v>
          </cell>
          <cell r="G20">
            <v>798.6753931866906</v>
          </cell>
          <cell r="H20">
            <v>3569.9521591291423</v>
          </cell>
          <cell r="I20">
            <v>30</v>
          </cell>
          <cell r="J20">
            <v>509.26037501146982</v>
          </cell>
          <cell r="K20">
            <v>4079.2125341406122</v>
          </cell>
          <cell r="L20">
            <v>40</v>
          </cell>
          <cell r="M20">
            <v>1631.685013656245</v>
          </cell>
          <cell r="N20">
            <v>5700</v>
          </cell>
        </row>
        <row r="21">
          <cell r="B21" t="str">
            <v>Допплерометрия беременных</v>
          </cell>
          <cell r="C21">
            <v>2142.5653391566266</v>
          </cell>
          <cell r="D21">
            <v>243.3954225281928</v>
          </cell>
          <cell r="E21">
            <v>10.383273856327747</v>
          </cell>
          <cell r="F21">
            <v>1066.8200000000002</v>
          </cell>
          <cell r="G21">
            <v>1198.0130897800359</v>
          </cell>
          <cell r="H21">
            <v>4661.1771253211828</v>
          </cell>
          <cell r="I21">
            <v>30</v>
          </cell>
          <cell r="J21">
            <v>715.78822850544577</v>
          </cell>
          <cell r="K21">
            <v>5376.9653538266284</v>
          </cell>
          <cell r="L21">
            <v>40</v>
          </cell>
          <cell r="M21">
            <v>2150.7861415306515</v>
          </cell>
          <cell r="N21">
            <v>7500</v>
          </cell>
        </row>
        <row r="22">
          <cell r="B22" t="str">
            <v xml:space="preserve">Трансвагинальное УЗИ исследование женских половых органов при беременности </v>
          </cell>
          <cell r="C22">
            <v>1524.3665439759036</v>
          </cell>
          <cell r="D22">
            <v>173.16803939566262</v>
          </cell>
          <cell r="E22">
            <v>6.9221825708851643</v>
          </cell>
          <cell r="F22">
            <v>1116.8200000000002</v>
          </cell>
          <cell r="G22">
            <v>798.6753931866906</v>
          </cell>
          <cell r="H22">
            <v>3619.9521591291423</v>
          </cell>
          <cell r="I22">
            <v>30</v>
          </cell>
          <cell r="J22">
            <v>509.26037501146982</v>
          </cell>
          <cell r="K22">
            <v>4129.2125341406118</v>
          </cell>
          <cell r="L22">
            <v>40</v>
          </cell>
          <cell r="M22">
            <v>1651.6850136562448</v>
          </cell>
          <cell r="N22">
            <v>5800</v>
          </cell>
        </row>
        <row r="23">
          <cell r="B23" t="str">
            <v>УЗИ плевральной полости</v>
          </cell>
          <cell r="C23">
            <v>1215.267146385542</v>
          </cell>
          <cell r="D23">
            <v>138.05434782939756</v>
          </cell>
          <cell r="E23">
            <v>5.1916369281638737</v>
          </cell>
          <cell r="F23">
            <v>1066.8200000000002</v>
          </cell>
          <cell r="G23">
            <v>599.00654489001795</v>
          </cell>
          <cell r="H23">
            <v>3024.3396760331216</v>
          </cell>
          <cell r="I23">
            <v>30</v>
          </cell>
          <cell r="J23">
            <v>405.99644826448184</v>
          </cell>
          <cell r="K23">
            <v>3430.3361242976034</v>
          </cell>
          <cell r="L23">
            <v>40</v>
          </cell>
          <cell r="M23">
            <v>1372.1344497190414</v>
          </cell>
          <cell r="N23">
            <v>4800</v>
          </cell>
        </row>
        <row r="24">
          <cell r="B24" t="str">
            <v>УЗИ предстательной железы, мочевого пузыря</v>
          </cell>
          <cell r="C24">
            <v>1524.3665439759036</v>
          </cell>
          <cell r="D24">
            <v>173.16803939566262</v>
          </cell>
          <cell r="E24">
            <v>6.9221825708851643</v>
          </cell>
          <cell r="F24">
            <v>1066.8200000000002</v>
          </cell>
          <cell r="G24">
            <v>798.6753931866906</v>
          </cell>
          <cell r="H24">
            <v>3569.9521591291423</v>
          </cell>
          <cell r="I24">
            <v>30</v>
          </cell>
          <cell r="J24">
            <v>509.26037501146982</v>
          </cell>
          <cell r="K24">
            <v>4079.2125341406122</v>
          </cell>
          <cell r="L24">
            <v>40</v>
          </cell>
          <cell r="M24">
            <v>1631.685013656245</v>
          </cell>
          <cell r="N24">
            <v>5700</v>
          </cell>
        </row>
        <row r="25">
          <cell r="B25" t="str">
            <v>Фолликулометрия</v>
          </cell>
          <cell r="C25">
            <v>1215.267146385542</v>
          </cell>
          <cell r="D25">
            <v>138.05434782939756</v>
          </cell>
          <cell r="E25">
            <v>5.1916369281638737</v>
          </cell>
          <cell r="F25">
            <v>1066.8200000000002</v>
          </cell>
          <cell r="G25">
            <v>599.00654489001795</v>
          </cell>
          <cell r="H25">
            <v>3024.3396760331216</v>
          </cell>
          <cell r="I25">
            <v>30</v>
          </cell>
          <cell r="J25">
            <v>405.99644826448184</v>
          </cell>
          <cell r="K25">
            <v>3430.3361242976034</v>
          </cell>
          <cell r="L25">
            <v>40</v>
          </cell>
          <cell r="M25">
            <v>1372.1344497190414</v>
          </cell>
          <cell r="N25">
            <v>4800</v>
          </cell>
        </row>
        <row r="26">
          <cell r="B26" t="str">
            <v>УЗИ мочевого пузыря</v>
          </cell>
          <cell r="C26">
            <v>1215.267146385542</v>
          </cell>
          <cell r="D26">
            <v>138.05434782939756</v>
          </cell>
          <cell r="E26">
            <v>5.1916369281638737</v>
          </cell>
          <cell r="F26">
            <v>1066.8200000000002</v>
          </cell>
          <cell r="G26">
            <v>599.00654489001795</v>
          </cell>
          <cell r="H26">
            <v>3024.3396760331216</v>
          </cell>
          <cell r="I26">
            <v>30</v>
          </cell>
          <cell r="J26">
            <v>405.99644826448184</v>
          </cell>
          <cell r="K26">
            <v>3430.3361242976034</v>
          </cell>
          <cell r="L26">
            <v>40</v>
          </cell>
          <cell r="M26">
            <v>1372.1344497190414</v>
          </cell>
          <cell r="N26">
            <v>4800</v>
          </cell>
        </row>
        <row r="27">
          <cell r="B27" t="str">
            <v>УЗДГ брахиоцефального ствола</v>
          </cell>
          <cell r="C27">
            <v>1524.3665439759036</v>
          </cell>
          <cell r="D27">
            <v>173.16803939566262</v>
          </cell>
          <cell r="E27">
            <v>6.9221825708851643</v>
          </cell>
          <cell r="F27">
            <v>1873.13</v>
          </cell>
          <cell r="G27">
            <v>798.6753931866906</v>
          </cell>
          <cell r="H27">
            <v>4376.2621591291418</v>
          </cell>
          <cell r="I27">
            <v>30</v>
          </cell>
          <cell r="J27">
            <v>509.26037501146982</v>
          </cell>
          <cell r="K27">
            <v>4885.5225341406112</v>
          </cell>
          <cell r="L27">
            <v>40</v>
          </cell>
          <cell r="M27">
            <v>1954.2090136562447</v>
          </cell>
          <cell r="N27">
            <v>6800</v>
          </cell>
        </row>
        <row r="28">
          <cell r="B28" t="str">
            <v>УЗДГ головного мозга взрослым</v>
          </cell>
          <cell r="C28">
            <v>1524.3665439759036</v>
          </cell>
          <cell r="D28">
            <v>173.16803939566262</v>
          </cell>
          <cell r="E28">
            <v>6.9221825708851643</v>
          </cell>
          <cell r="F28">
            <v>1873.13</v>
          </cell>
          <cell r="G28">
            <v>998.34424148336325</v>
          </cell>
          <cell r="H28">
            <v>4575.9310074258146</v>
          </cell>
          <cell r="I28">
            <v>30</v>
          </cell>
          <cell r="J28">
            <v>509.26037501146982</v>
          </cell>
          <cell r="K28">
            <v>5085.1913824372841</v>
          </cell>
          <cell r="L28">
            <v>40</v>
          </cell>
          <cell r="M28">
            <v>2034.0765529749137</v>
          </cell>
          <cell r="N28">
            <v>7100</v>
          </cell>
        </row>
        <row r="29">
          <cell r="B29" t="str">
            <v>УЗДГ артерии нижних конечностей</v>
          </cell>
          <cell r="C29">
            <v>1524.3665439759036</v>
          </cell>
          <cell r="D29">
            <v>173.16803939566262</v>
          </cell>
          <cell r="E29">
            <v>6.9221825708851643</v>
          </cell>
          <cell r="F29">
            <v>1873.13</v>
          </cell>
          <cell r="G29">
            <v>998.34424148336325</v>
          </cell>
          <cell r="H29">
            <v>4575.9310074258146</v>
          </cell>
          <cell r="I29">
            <v>30</v>
          </cell>
          <cell r="J29">
            <v>509.26037501146982</v>
          </cell>
          <cell r="K29">
            <v>5085.1913824372841</v>
          </cell>
          <cell r="L29">
            <v>40</v>
          </cell>
          <cell r="M29">
            <v>2034.0765529749137</v>
          </cell>
          <cell r="N29">
            <v>7100</v>
          </cell>
        </row>
        <row r="30">
          <cell r="B30" t="str">
            <v>УЗДГ вен нижних конечностей</v>
          </cell>
          <cell r="C30">
            <v>1524.3665439759036</v>
          </cell>
          <cell r="D30">
            <v>173.16803939566262</v>
          </cell>
          <cell r="E30">
            <v>6.9221825708851643</v>
          </cell>
          <cell r="F30">
            <v>1873.13</v>
          </cell>
          <cell r="G30">
            <v>998.34424148336325</v>
          </cell>
          <cell r="H30">
            <v>4575.9310074258146</v>
          </cell>
          <cell r="I30">
            <v>30</v>
          </cell>
          <cell r="J30">
            <v>509.26037501146982</v>
          </cell>
          <cell r="K30">
            <v>5085.1913824372841</v>
          </cell>
          <cell r="L30">
            <v>40</v>
          </cell>
          <cell r="M30">
            <v>2034.0765529749137</v>
          </cell>
          <cell r="N30">
            <v>7100</v>
          </cell>
        </row>
        <row r="31">
          <cell r="B31" t="str">
            <v>Нейросонография детям от 1 месяца до года</v>
          </cell>
          <cell r="C31">
            <v>1524.3665439759036</v>
          </cell>
          <cell r="D31">
            <v>173.16803939566262</v>
          </cell>
          <cell r="E31">
            <v>6.9221825708851643</v>
          </cell>
          <cell r="F31">
            <v>1201.1100000000001</v>
          </cell>
          <cell r="G31">
            <v>798.6753931866906</v>
          </cell>
          <cell r="H31">
            <v>3704.2421591291422</v>
          </cell>
          <cell r="I31">
            <v>30</v>
          </cell>
          <cell r="J31">
            <v>509.26037501146982</v>
          </cell>
          <cell r="K31">
            <v>4213.5025341406117</v>
          </cell>
          <cell r="L31">
            <v>40</v>
          </cell>
          <cell r="M31">
            <v>1685.4010136562447</v>
          </cell>
          <cell r="N31">
            <v>5900</v>
          </cell>
        </row>
        <row r="32">
          <cell r="B32" t="str">
            <v>Узи мягких тканей</v>
          </cell>
          <cell r="C32">
            <v>1524.3665439759036</v>
          </cell>
          <cell r="D32">
            <v>173.16803939566262</v>
          </cell>
          <cell r="E32">
            <v>6.9221825708851643</v>
          </cell>
          <cell r="F32">
            <v>1521.33</v>
          </cell>
          <cell r="G32">
            <v>399.3376965933453</v>
          </cell>
          <cell r="H32">
            <v>3625.1244625357963</v>
          </cell>
          <cell r="I32">
            <v>30</v>
          </cell>
          <cell r="J32">
            <v>509.26037501146982</v>
          </cell>
          <cell r="K32">
            <v>4134.3848375472662</v>
          </cell>
          <cell r="L32">
            <v>40</v>
          </cell>
          <cell r="M32">
            <v>1653.7539350189065</v>
          </cell>
          <cell r="N32">
            <v>5800</v>
          </cell>
        </row>
        <row r="33">
          <cell r="B33" t="str">
            <v>Узи слюнных желез</v>
          </cell>
          <cell r="C33">
            <v>1737.0442548192768</v>
          </cell>
          <cell r="D33">
            <v>197.32822734746986</v>
          </cell>
          <cell r="E33">
            <v>6.9221825708851643</v>
          </cell>
          <cell r="F33">
            <v>1244.93</v>
          </cell>
          <cell r="G33">
            <v>599.00654489001795</v>
          </cell>
          <cell r="H33">
            <v>3785.2312096276501</v>
          </cell>
          <cell r="I33">
            <v>30</v>
          </cell>
          <cell r="J33">
            <v>580.31174465002402</v>
          </cell>
          <cell r="K33">
            <v>4365.5429542776737</v>
          </cell>
          <cell r="L33">
            <v>40</v>
          </cell>
          <cell r="M33">
            <v>1746.2171817110695</v>
          </cell>
          <cell r="N33">
            <v>6100</v>
          </cell>
        </row>
        <row r="34">
          <cell r="B34" t="str">
            <v>УЗИ лимфоузлов</v>
          </cell>
          <cell r="C34">
            <v>1118.8454596385541</v>
          </cell>
          <cell r="D34">
            <v>127.10084421493974</v>
          </cell>
          <cell r="E34">
            <v>6.9221825708851643</v>
          </cell>
          <cell r="F34">
            <v>1244.93</v>
          </cell>
          <cell r="G34">
            <v>599.00654489001795</v>
          </cell>
          <cell r="H34">
            <v>3096.8050313143967</v>
          </cell>
          <cell r="I34">
            <v>30</v>
          </cell>
          <cell r="J34">
            <v>373.78389115604813</v>
          </cell>
          <cell r="K34">
            <v>3470.5889224704447</v>
          </cell>
          <cell r="L34">
            <v>40</v>
          </cell>
          <cell r="M34">
            <v>1388.2355689881779</v>
          </cell>
          <cell r="N34">
            <v>4900</v>
          </cell>
        </row>
        <row r="35">
          <cell r="B35" t="str">
            <v>УЗИ мошонки</v>
          </cell>
          <cell r="C35">
            <v>2046.1436524096384</v>
          </cell>
          <cell r="D35">
            <v>232.44191891373492</v>
          </cell>
          <cell r="E35">
            <v>6.9221825708851643</v>
          </cell>
          <cell r="F35">
            <v>1201.1100000000001</v>
          </cell>
          <cell r="G35">
            <v>599.00654489001795</v>
          </cell>
          <cell r="H35">
            <v>4085.6242987842761</v>
          </cell>
          <cell r="I35">
            <v>30</v>
          </cell>
          <cell r="J35">
            <v>683.57567139701189</v>
          </cell>
          <cell r="K35">
            <v>4769.1999701812883</v>
          </cell>
          <cell r="L35">
            <v>40</v>
          </cell>
          <cell r="M35">
            <v>1907.6799880725155</v>
          </cell>
          <cell r="N35">
            <v>6700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."/>
      <sheetName val="Мягк.ин."/>
      <sheetName val="Износ"/>
      <sheetName val="медикаменты"/>
      <sheetName val="Калькуляц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>ЭКГ (без читки)</v>
          </cell>
          <cell r="C12">
            <v>495.14869477911651</v>
          </cell>
          <cell r="D12">
            <v>56.248891726907637</v>
          </cell>
          <cell r="E12">
            <v>0.2884242737868819</v>
          </cell>
          <cell r="F12">
            <v>915.17000000000007</v>
          </cell>
          <cell r="G12">
            <v>13.115843552510992</v>
          </cell>
          <cell r="H12">
            <v>1479.9718543323222</v>
          </cell>
          <cell r="I12">
            <v>30</v>
          </cell>
          <cell r="J12">
            <v>165.41927595180724</v>
          </cell>
          <cell r="K12">
            <v>1645.3911302841295</v>
          </cell>
          <cell r="L12">
            <v>40</v>
          </cell>
          <cell r="M12">
            <v>658.15645211365188</v>
          </cell>
          <cell r="N12">
            <v>2300</v>
          </cell>
        </row>
        <row r="13">
          <cell r="B13" t="str">
            <v>Читка ЭКГ</v>
          </cell>
          <cell r="C13">
            <v>464.77018072289155</v>
          </cell>
          <cell r="D13">
            <v>52.797892530120485</v>
          </cell>
          <cell r="E13">
            <v>0.15093270249624208</v>
          </cell>
          <cell r="F13">
            <v>275.11</v>
          </cell>
          <cell r="G13">
            <v>3.9299565658154609</v>
          </cell>
          <cell r="H13">
            <v>796.75896252132372</v>
          </cell>
          <cell r="I13">
            <v>30</v>
          </cell>
          <cell r="J13">
            <v>155.27042197590359</v>
          </cell>
          <cell r="K13">
            <v>952.02938449722728</v>
          </cell>
          <cell r="L13">
            <v>40</v>
          </cell>
          <cell r="M13">
            <v>380.81175379889095</v>
          </cell>
          <cell r="N13">
            <v>1300</v>
          </cell>
        </row>
        <row r="14">
          <cell r="B14" t="str">
            <v>ЭКГ с читкой</v>
          </cell>
          <cell r="C14">
            <v>671.94989959839359</v>
          </cell>
          <cell r="D14">
            <v>76.333508594377506</v>
          </cell>
          <cell r="E14">
            <v>0.43935697628312403</v>
          </cell>
          <cell r="F14">
            <v>1150.6500000000001</v>
          </cell>
          <cell r="G14">
            <v>19.673765328766486</v>
          </cell>
          <cell r="H14">
            <v>1919.0465304978206</v>
          </cell>
          <cell r="I14">
            <v>30</v>
          </cell>
          <cell r="J14">
            <v>224.48502245783132</v>
          </cell>
          <cell r="K14">
            <v>2143.5315529556519</v>
          </cell>
          <cell r="L14">
            <v>40</v>
          </cell>
          <cell r="M14">
            <v>857.41262118226086</v>
          </cell>
          <cell r="N14">
            <v>3000</v>
          </cell>
        </row>
      </sheetData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Зарпл."/>
      <sheetName val="Мягк.ин."/>
      <sheetName val="Износ"/>
      <sheetName val="медикаменты"/>
      <sheetName val="инструменты"/>
      <sheetName val="Лист1"/>
      <sheetName val="определение НР"/>
    </sheetNames>
    <sheetDataSet>
      <sheetData sheetId="0" refreshError="1">
        <row r="11">
          <cell r="B11" t="str">
            <v>Консультация стоматолога-терапевта</v>
          </cell>
          <cell r="C11">
            <v>13.83333333333333</v>
          </cell>
          <cell r="D11">
            <v>13.83333333333333</v>
          </cell>
          <cell r="E11">
            <v>5.2556721573687639</v>
          </cell>
          <cell r="F11">
            <v>1946.1200000000001</v>
          </cell>
          <cell r="G11">
            <v>0.29514483938968306</v>
          </cell>
          <cell r="H11">
            <v>59.192411338938285</v>
          </cell>
          <cell r="I11">
            <v>2038.5298950023634</v>
          </cell>
          <cell r="J11">
            <v>30</v>
          </cell>
          <cell r="K11">
            <v>8.2999999999999972</v>
          </cell>
          <cell r="L11">
            <v>2046.8298950023634</v>
          </cell>
          <cell r="M11">
            <v>40</v>
          </cell>
          <cell r="N11">
            <v>818.73195800094538</v>
          </cell>
          <cell r="O11">
            <v>2900</v>
          </cell>
        </row>
        <row r="12">
          <cell r="B12" t="str">
            <v>Лечение поверхностного и среднего кариеса 1 и 2 степени активности завершенное пломбой из КМСО</v>
          </cell>
          <cell r="C12">
            <v>24.208333333333339</v>
          </cell>
          <cell r="D12">
            <v>24.208333333333339</v>
          </cell>
          <cell r="E12">
            <v>7.6756008185648898</v>
          </cell>
          <cell r="F12">
            <v>6040.65</v>
          </cell>
          <cell r="G12">
            <v>0.72778125007000594</v>
          </cell>
          <cell r="H12">
            <v>92.627463759349993</v>
          </cell>
          <cell r="I12">
            <v>6190.0975124946508</v>
          </cell>
          <cell r="J12">
            <v>30</v>
          </cell>
          <cell r="K12">
            <v>14.525000000000002</v>
          </cell>
          <cell r="L12">
            <v>6204.6225124946504</v>
          </cell>
          <cell r="M12">
            <v>40</v>
          </cell>
          <cell r="N12">
            <v>2481.8490049978604</v>
          </cell>
          <cell r="O12">
            <v>8700</v>
          </cell>
        </row>
        <row r="13">
          <cell r="B13" t="str">
            <v>Лечение глубокого кариеса завершенное пломбой из КМСО</v>
          </cell>
          <cell r="C13">
            <v>27.666666666666671</v>
          </cell>
          <cell r="D13">
            <v>27.666666666666671</v>
          </cell>
          <cell r="E13">
            <v>7.1898908412131952</v>
          </cell>
          <cell r="F13">
            <v>6606.2499999999991</v>
          </cell>
          <cell r="G13">
            <v>0.87199338696344686</v>
          </cell>
          <cell r="H13">
            <v>111.15295651122</v>
          </cell>
          <cell r="I13">
            <v>6780.7981740727282</v>
          </cell>
          <cell r="J13">
            <v>30</v>
          </cell>
          <cell r="K13">
            <v>16.600000000000001</v>
          </cell>
          <cell r="L13">
            <v>6797.3981740727286</v>
          </cell>
          <cell r="M13">
            <v>40</v>
          </cell>
          <cell r="N13">
            <v>2718.9592696290915</v>
          </cell>
          <cell r="O13">
            <v>9500</v>
          </cell>
        </row>
        <row r="14">
          <cell r="B14" t="str">
            <v>Лечение пульпита моляра завершенное пломбой из КМСО</v>
          </cell>
          <cell r="C14">
            <v>34.583333333333329</v>
          </cell>
          <cell r="D14">
            <v>34.583333333333329</v>
          </cell>
          <cell r="E14">
            <v>6.7596078885999038</v>
          </cell>
          <cell r="F14">
            <v>12384.547619047618</v>
          </cell>
          <cell r="G14">
            <v>1.1604176607503287</v>
          </cell>
          <cell r="H14">
            <v>148.20394201495998</v>
          </cell>
          <cell r="I14">
            <v>12609.838253278594</v>
          </cell>
          <cell r="J14">
            <v>30</v>
          </cell>
          <cell r="K14">
            <v>20.749999999999996</v>
          </cell>
          <cell r="L14">
            <v>12630.588253278594</v>
          </cell>
          <cell r="M14">
            <v>40</v>
          </cell>
          <cell r="N14">
            <v>5052.235301311438</v>
          </cell>
          <cell r="O14">
            <v>17700</v>
          </cell>
        </row>
        <row r="15">
          <cell r="B15" t="str">
            <v>Лечение пульпита пломбированием 3 корней постоянного зуба,  завершенное пломбой из КМСО</v>
          </cell>
          <cell r="C15">
            <v>38.041666666666657</v>
          </cell>
          <cell r="D15">
            <v>38.041666666666657</v>
          </cell>
          <cell r="E15">
            <v>6.7596078885999038</v>
          </cell>
          <cell r="F15">
            <v>12776.630476190476</v>
          </cell>
          <cell r="G15">
            <v>1.3046297976437697</v>
          </cell>
          <cell r="H15">
            <v>166.72943476683</v>
          </cell>
          <cell r="I15">
            <v>13027.507481976883</v>
          </cell>
          <cell r="J15">
            <v>30</v>
          </cell>
          <cell r="K15">
            <v>22.824999999999992</v>
          </cell>
          <cell r="L15">
            <v>13050.332481976884</v>
          </cell>
          <cell r="M15">
            <v>40</v>
          </cell>
          <cell r="N15">
            <v>5220.1329927907536</v>
          </cell>
          <cell r="O15">
            <v>18300</v>
          </cell>
        </row>
        <row r="16">
          <cell r="B16" t="str">
            <v>Лечение пульпита пломбированием одного корня постоянного зуба или методом прижизненной ампутации пульпы, завершенное пломбой из КМСО</v>
          </cell>
          <cell r="C16">
            <v>38.041666666666657</v>
          </cell>
          <cell r="D16">
            <v>38.041666666666657</v>
          </cell>
          <cell r="E16">
            <v>6.7596078885999038</v>
          </cell>
          <cell r="F16">
            <v>8771.8000000000011</v>
          </cell>
          <cell r="G16">
            <v>1.3046297976437697</v>
          </cell>
          <cell r="H16">
            <v>166.72943476683</v>
          </cell>
          <cell r="I16">
            <v>9022.6770057864087</v>
          </cell>
          <cell r="J16">
            <v>30</v>
          </cell>
          <cell r="K16">
            <v>22.824999999999992</v>
          </cell>
          <cell r="L16">
            <v>9045.5020057864094</v>
          </cell>
          <cell r="M16">
            <v>40</v>
          </cell>
          <cell r="N16">
            <v>3618.200802314564</v>
          </cell>
          <cell r="O16">
            <v>12700</v>
          </cell>
        </row>
        <row r="17">
          <cell r="B17" t="str">
            <v xml:space="preserve">Лечение пульпита однокорневого зуба, завершенное пломбой из КМСО </v>
          </cell>
          <cell r="C17">
            <v>31.125000000000004</v>
          </cell>
          <cell r="D17">
            <v>31.125000000000004</v>
          </cell>
          <cell r="E17">
            <v>6.7596078885999038</v>
          </cell>
          <cell r="F17">
            <v>9261.437142857143</v>
          </cell>
          <cell r="G17">
            <v>1.0162055238568879</v>
          </cell>
          <cell r="H17">
            <v>129.67844926308999</v>
          </cell>
          <cell r="I17">
            <v>9461.1414055326895</v>
          </cell>
          <cell r="J17">
            <v>30</v>
          </cell>
          <cell r="K17">
            <v>18.675000000000001</v>
          </cell>
          <cell r="L17">
            <v>9479.8164055326888</v>
          </cell>
          <cell r="M17">
            <v>40</v>
          </cell>
          <cell r="N17">
            <v>3791.9265622130756</v>
          </cell>
          <cell r="O17">
            <v>13300</v>
          </cell>
        </row>
        <row r="18">
          <cell r="B18" t="str">
            <v>Лечение пульпита первого премоляра, завершенное пломбой из КМСО</v>
          </cell>
          <cell r="C18">
            <v>34.583333333333329</v>
          </cell>
          <cell r="D18">
            <v>34.583333333333329</v>
          </cell>
          <cell r="E18">
            <v>7.017404584769853</v>
          </cell>
          <cell r="F18">
            <v>11099.100476190475</v>
          </cell>
          <cell r="G18">
            <v>1.1604176607503287</v>
          </cell>
          <cell r="H18">
            <v>148.20394201495998</v>
          </cell>
          <cell r="I18">
            <v>11324.648907117622</v>
          </cell>
          <cell r="J18">
            <v>30</v>
          </cell>
          <cell r="K18">
            <v>20.749999999999996</v>
          </cell>
          <cell r="L18">
            <v>11345.398907117622</v>
          </cell>
          <cell r="M18">
            <v>40</v>
          </cell>
          <cell r="N18">
            <v>4538.1595628470486</v>
          </cell>
          <cell r="O18">
            <v>15900</v>
          </cell>
        </row>
        <row r="19">
          <cell r="B19" t="str">
            <v xml:space="preserve">Лечение пульпита пломбированием двух корней постоянного зуба, завершенное пломбой из КМСО </v>
          </cell>
          <cell r="C19">
            <v>34.583333333333329</v>
          </cell>
          <cell r="D19">
            <v>34.583333333333329</v>
          </cell>
          <cell r="E19">
            <v>6.7596078885999038</v>
          </cell>
          <cell r="F19">
            <v>11916.790476190477</v>
          </cell>
          <cell r="G19">
            <v>1.1604176607503287</v>
          </cell>
          <cell r="H19">
            <v>148.20394201495998</v>
          </cell>
          <cell r="I19">
            <v>12142.081110421454</v>
          </cell>
          <cell r="J19">
            <v>30</v>
          </cell>
          <cell r="K19">
            <v>20.749999999999996</v>
          </cell>
          <cell r="L19">
            <v>12162.831110421454</v>
          </cell>
          <cell r="M19">
            <v>40</v>
          </cell>
          <cell r="N19">
            <v>4865.132444168582</v>
          </cell>
          <cell r="O19">
            <v>17000</v>
          </cell>
        </row>
        <row r="20">
          <cell r="B20" t="str">
            <v>Лечение периодонтита большого коренного зуба, завершённое пломбой из КМСО</v>
          </cell>
          <cell r="C20">
            <v>41.499999999999993</v>
          </cell>
          <cell r="D20">
            <v>41.499999999999993</v>
          </cell>
          <cell r="E20">
            <v>6.7596078885999038</v>
          </cell>
          <cell r="F20">
            <v>14283.860476190477</v>
          </cell>
          <cell r="G20">
            <v>1.4488419345372108</v>
          </cell>
          <cell r="H20">
            <v>185.25492751869999</v>
          </cell>
          <cell r="I20">
            <v>14560.323853532314</v>
          </cell>
          <cell r="J20">
            <v>30</v>
          </cell>
          <cell r="K20">
            <v>24.899999999999995</v>
          </cell>
          <cell r="L20">
            <v>14585.223853532314</v>
          </cell>
          <cell r="M20">
            <v>40</v>
          </cell>
          <cell r="N20">
            <v>5834.0895414129263</v>
          </cell>
          <cell r="O20">
            <v>20400</v>
          </cell>
        </row>
        <row r="21">
          <cell r="B21" t="str">
            <v>Лечение периодонтита фронтального зуба, завершённое пломбой из КМСО</v>
          </cell>
          <cell r="C21">
            <v>34.583333333333329</v>
          </cell>
          <cell r="D21">
            <v>34.583333333333329</v>
          </cell>
          <cell r="E21">
            <v>6.7596078885999038</v>
          </cell>
          <cell r="F21">
            <v>10201.087142857143</v>
          </cell>
          <cell r="G21">
            <v>1.1604176607503287</v>
          </cell>
          <cell r="H21">
            <v>148.20394201495998</v>
          </cell>
          <cell r="I21">
            <v>10426.377777088119</v>
          </cell>
          <cell r="J21">
            <v>30</v>
          </cell>
          <cell r="K21">
            <v>20.749999999999996</v>
          </cell>
          <cell r="L21">
            <v>10447.127777088119</v>
          </cell>
          <cell r="M21">
            <v>40</v>
          </cell>
          <cell r="N21">
            <v>4178.8511108352477</v>
          </cell>
          <cell r="O21">
            <v>14600</v>
          </cell>
        </row>
        <row r="22">
          <cell r="B22" t="str">
            <v>Лечение периодонтита премоляра, завершённое пломбой из КМСО</v>
          </cell>
          <cell r="C22">
            <v>34.583333333333329</v>
          </cell>
          <cell r="D22">
            <v>34.583333333333329</v>
          </cell>
          <cell r="E22">
            <v>6.7596078885999038</v>
          </cell>
          <cell r="F22">
            <v>12274.410476190475</v>
          </cell>
          <cell r="G22">
            <v>1.1604176607503287</v>
          </cell>
          <cell r="H22">
            <v>148.20394201495998</v>
          </cell>
          <cell r="I22">
            <v>12499.701110421451</v>
          </cell>
          <cell r="J22">
            <v>30</v>
          </cell>
          <cell r="K22">
            <v>20.749999999999996</v>
          </cell>
          <cell r="L22">
            <v>12520.451110421451</v>
          </cell>
          <cell r="M22">
            <v>40</v>
          </cell>
          <cell r="N22">
            <v>5008.1804441685808</v>
          </cell>
          <cell r="O22">
            <v>17500</v>
          </cell>
        </row>
        <row r="23">
          <cell r="B23" t="str">
            <v>Кюретаж пародонтального кармана в области 1 зуба</v>
          </cell>
          <cell r="C23">
            <v>8.2999999999999989</v>
          </cell>
          <cell r="D23">
            <v>8.2999999999999989</v>
          </cell>
          <cell r="E23">
            <v>8.4007070035014134E-2</v>
          </cell>
          <cell r="F23">
            <v>1281.95</v>
          </cell>
          <cell r="G23">
            <v>6.4405420360177518E-2</v>
          </cell>
          <cell r="H23">
            <v>7.4101971007479994</v>
          </cell>
          <cell r="I23">
            <v>1306.1086095911432</v>
          </cell>
          <cell r="J23">
            <v>30</v>
          </cell>
          <cell r="K23">
            <v>4.9799999999999995</v>
          </cell>
          <cell r="L23">
            <v>1311.0886095911433</v>
          </cell>
          <cell r="M23">
            <v>40</v>
          </cell>
          <cell r="N23">
            <v>524.43544383645735</v>
          </cell>
          <cell r="O23">
            <v>1800</v>
          </cell>
        </row>
        <row r="24">
          <cell r="B24" t="str">
            <v>Медикаментозная обработка пародонтальных карманов ирригации орошения аппликации с наложением повязки на 2-5 зубов</v>
          </cell>
          <cell r="C24">
            <v>10.374999999999998</v>
          </cell>
          <cell r="D24">
            <v>10.374999999999998</v>
          </cell>
          <cell r="E24">
            <v>4.3396792274037779</v>
          </cell>
          <cell r="F24">
            <v>1494.8899999999999</v>
          </cell>
          <cell r="G24">
            <v>0.15093270249624208</v>
          </cell>
          <cell r="H24">
            <v>18.525492751869997</v>
          </cell>
          <cell r="I24">
            <v>1538.6561046817699</v>
          </cell>
          <cell r="J24">
            <v>30</v>
          </cell>
          <cell r="K24">
            <v>6.2249999999999988</v>
          </cell>
          <cell r="L24">
            <v>1544.8811046817698</v>
          </cell>
          <cell r="M24">
            <v>40</v>
          </cell>
          <cell r="N24">
            <v>617.95244187270794</v>
          </cell>
          <cell r="O24">
            <v>2200</v>
          </cell>
        </row>
        <row r="25">
          <cell r="B25" t="str">
            <v>Медикаментозная обработка пародонтальных карманов ирригации орошения аппликации</v>
          </cell>
          <cell r="C25">
            <v>8.9916666666666654</v>
          </cell>
          <cell r="D25">
            <v>8.9916666666666654</v>
          </cell>
          <cell r="E25">
            <v>4.3228778133967749</v>
          </cell>
          <cell r="F25">
            <v>1407.25</v>
          </cell>
          <cell r="G25">
            <v>9.32478477388657E-2</v>
          </cell>
          <cell r="H25">
            <v>11.115295651121999</v>
          </cell>
          <cell r="I25">
            <v>1440.7647546455912</v>
          </cell>
          <cell r="J25">
            <v>30</v>
          </cell>
          <cell r="K25">
            <v>5.3949999999999987</v>
          </cell>
          <cell r="L25">
            <v>1446.1597546455912</v>
          </cell>
          <cell r="M25">
            <v>40</v>
          </cell>
          <cell r="N25">
            <v>578.46390185823645</v>
          </cell>
          <cell r="O25">
            <v>2000</v>
          </cell>
        </row>
        <row r="26">
          <cell r="B26" t="str">
            <v>Удаление старой пломбы</v>
          </cell>
          <cell r="C26">
            <v>13.83333333333333</v>
          </cell>
          <cell r="D26">
            <v>13.83333333333333</v>
          </cell>
          <cell r="E26">
            <v>4.3396792274037779</v>
          </cell>
          <cell r="F26">
            <v>2848.48</v>
          </cell>
          <cell r="G26">
            <v>0.29514483938968306</v>
          </cell>
          <cell r="H26">
            <v>37.050985503739994</v>
          </cell>
          <cell r="I26">
            <v>2917.8324762371999</v>
          </cell>
          <cell r="J26">
            <v>30</v>
          </cell>
          <cell r="K26">
            <v>8.2999999999999972</v>
          </cell>
          <cell r="L26">
            <v>2926.1324762372001</v>
          </cell>
          <cell r="M26">
            <v>40</v>
          </cell>
          <cell r="N26">
            <v>1170.4529904948802</v>
          </cell>
          <cell r="O26">
            <v>4100</v>
          </cell>
        </row>
        <row r="27">
          <cell r="B27" t="str">
            <v>Удаление постоянного зуба сложное</v>
          </cell>
          <cell r="C27">
            <v>31.125000000000004</v>
          </cell>
          <cell r="D27">
            <v>31.125000000000004</v>
          </cell>
          <cell r="E27">
            <v>4.3396792274037779</v>
          </cell>
          <cell r="F27">
            <v>4900.2800000000007</v>
          </cell>
          <cell r="G27">
            <v>1.0162055238568879</v>
          </cell>
          <cell r="H27">
            <v>129.67844926308999</v>
          </cell>
          <cell r="I27">
            <v>5097.5643340143506</v>
          </cell>
          <cell r="J27">
            <v>30</v>
          </cell>
          <cell r="K27">
            <v>18.675000000000001</v>
          </cell>
          <cell r="L27">
            <v>5116.2393340143508</v>
          </cell>
          <cell r="M27">
            <v>40</v>
          </cell>
          <cell r="N27">
            <v>2046.4957336057405</v>
          </cell>
          <cell r="O27">
            <v>7200</v>
          </cell>
        </row>
        <row r="28">
          <cell r="B28" t="str">
            <v xml:space="preserve">Удаление постоянного зуба простое </v>
          </cell>
          <cell r="C28">
            <v>20.75</v>
          </cell>
          <cell r="D28">
            <v>20.75</v>
          </cell>
          <cell r="E28">
            <v>4.7699621800170693</v>
          </cell>
          <cell r="F28">
            <v>4057.0000000000005</v>
          </cell>
          <cell r="G28">
            <v>0.5835691131765649</v>
          </cell>
          <cell r="H28">
            <v>74.101971007479989</v>
          </cell>
          <cell r="I28">
            <v>4177.9555023006742</v>
          </cell>
          <cell r="J28">
            <v>30</v>
          </cell>
          <cell r="K28">
            <v>12.45</v>
          </cell>
          <cell r="L28">
            <v>4190.405502300674</v>
          </cell>
          <cell r="M28">
            <v>40</v>
          </cell>
          <cell r="N28">
            <v>1676.1622009202697</v>
          </cell>
          <cell r="O28">
            <v>5900</v>
          </cell>
        </row>
        <row r="29">
          <cell r="B29" t="str">
            <v>Анестезия инфильтративная</v>
          </cell>
          <cell r="C29">
            <v>8.9916666666666654</v>
          </cell>
          <cell r="D29">
            <v>8.9916666666666654</v>
          </cell>
          <cell r="E29">
            <v>4.4013866206979975</v>
          </cell>
          <cell r="F29">
            <v>1504.97</v>
          </cell>
          <cell r="G29">
            <v>9.32478477388657E-2</v>
          </cell>
          <cell r="H29">
            <v>11.115295651121999</v>
          </cell>
          <cell r="I29">
            <v>1538.5632634528924</v>
          </cell>
          <cell r="J29">
            <v>30</v>
          </cell>
          <cell r="K29">
            <v>5.3949999999999987</v>
          </cell>
          <cell r="L29">
            <v>1543.9582634528924</v>
          </cell>
          <cell r="M29">
            <v>40</v>
          </cell>
          <cell r="N29">
            <v>617.58330538115706</v>
          </cell>
          <cell r="O29">
            <v>2200</v>
          </cell>
        </row>
        <row r="30">
          <cell r="B30" t="str">
            <v>Анестезия аппликационная</v>
          </cell>
          <cell r="C30">
            <v>8.9916666666666654</v>
          </cell>
          <cell r="D30">
            <v>8.9916666666666654</v>
          </cell>
          <cell r="E30">
            <v>4.3396792274037779</v>
          </cell>
          <cell r="F30">
            <v>1154.1500000000001</v>
          </cell>
          <cell r="G30">
            <v>9.32478477388657E-2</v>
          </cell>
          <cell r="H30">
            <v>11.115295651121999</v>
          </cell>
          <cell r="I30">
            <v>1187.6815560595983</v>
          </cell>
          <cell r="J30">
            <v>30</v>
          </cell>
          <cell r="K30">
            <v>5.3949999999999987</v>
          </cell>
          <cell r="L30">
            <v>1193.0765560595983</v>
          </cell>
          <cell r="M30">
            <v>40</v>
          </cell>
          <cell r="N30">
            <v>477.23062242383935</v>
          </cell>
          <cell r="O30">
            <v>1700</v>
          </cell>
        </row>
        <row r="31">
          <cell r="B31" t="str">
            <v>Анестезия проводниковая</v>
          </cell>
          <cell r="C31">
            <v>9.6833333333333318</v>
          </cell>
          <cell r="D31">
            <v>9.6833333333333318</v>
          </cell>
          <cell r="E31">
            <v>4.4013866206979975</v>
          </cell>
          <cell r="F31">
            <v>1678.47</v>
          </cell>
          <cell r="G31">
            <v>0.1220902751175539</v>
          </cell>
          <cell r="H31">
            <v>14.820394201495999</v>
          </cell>
          <cell r="I31">
            <v>1717.180537763978</v>
          </cell>
          <cell r="J31">
            <v>30</v>
          </cell>
          <cell r="K31">
            <v>5.8099999999999987</v>
          </cell>
          <cell r="L31">
            <v>1722.990537763978</v>
          </cell>
          <cell r="M31">
            <v>40</v>
          </cell>
          <cell r="N31">
            <v>689.19621510559125</v>
          </cell>
          <cell r="O31">
            <v>2400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"/>
      <sheetName val="мягкий инвен"/>
      <sheetName val="износ"/>
      <sheetName val="медикаменты"/>
      <sheetName val="Калькуляц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B11" t="str">
            <v>Анализ крови на микрореакцию с кардиолипиновым антигеном</v>
          </cell>
          <cell r="C11">
            <v>354.94049224698796</v>
          </cell>
          <cell r="D11">
            <v>40.321239919257835</v>
          </cell>
          <cell r="E11">
            <v>0.45151163250394555</v>
          </cell>
          <cell r="F11">
            <v>604.05000000000007</v>
          </cell>
          <cell r="G11">
            <v>2.5932100445573498</v>
          </cell>
          <cell r="H11">
            <v>1002.3564538433071</v>
          </cell>
          <cell r="I11">
            <v>30</v>
          </cell>
          <cell r="J11">
            <v>118.57851964987373</v>
          </cell>
          <cell r="K11">
            <v>1120.9349734931809</v>
          </cell>
          <cell r="L11">
            <v>40</v>
          </cell>
          <cell r="M11">
            <v>448.3739893972724</v>
          </cell>
          <cell r="N11">
            <v>0</v>
          </cell>
          <cell r="O11">
            <v>1600</v>
          </cell>
        </row>
        <row r="12">
          <cell r="B12" t="str">
            <v>Общий анализ мочи</v>
          </cell>
          <cell r="C12">
            <v>414.41019466265061</v>
          </cell>
          <cell r="D12">
            <v>47.076998113677107</v>
          </cell>
          <cell r="E12">
            <v>0.45151163250394555</v>
          </cell>
          <cell r="F12">
            <v>710.0200000000001</v>
          </cell>
          <cell r="G12">
            <v>9.1458959186005089</v>
          </cell>
          <cell r="H12">
            <v>1181.1046003274321</v>
          </cell>
          <cell r="I12">
            <v>30</v>
          </cell>
          <cell r="J12">
            <v>138.44615783289831</v>
          </cell>
          <cell r="K12">
            <v>1319.5507581603304</v>
          </cell>
          <cell r="L12">
            <v>40</v>
          </cell>
          <cell r="M12">
            <v>527.82030326413212</v>
          </cell>
          <cell r="N12">
            <v>0</v>
          </cell>
          <cell r="O12">
            <v>1800</v>
          </cell>
        </row>
        <row r="13">
          <cell r="B13" t="str">
            <v>Глюкоза (экспресс метод)</v>
          </cell>
          <cell r="C13">
            <v>460.30711540963858</v>
          </cell>
          <cell r="D13">
            <v>52.290888310534939</v>
          </cell>
          <cell r="E13">
            <v>0.30503699266801987</v>
          </cell>
          <cell r="F13">
            <v>433.49450795378942</v>
          </cell>
          <cell r="G13">
            <v>2.0377552974858366</v>
          </cell>
          <cell r="H13">
            <v>948.43530396411677</v>
          </cell>
          <cell r="I13">
            <v>30</v>
          </cell>
          <cell r="J13">
            <v>153.77940111605207</v>
          </cell>
          <cell r="K13">
            <v>1102.2147050801689</v>
          </cell>
          <cell r="L13">
            <v>40</v>
          </cell>
          <cell r="M13">
            <v>440.88588203206757</v>
          </cell>
          <cell r="N13">
            <v>0</v>
          </cell>
          <cell r="O13">
            <v>1500</v>
          </cell>
        </row>
        <row r="14">
          <cell r="B14" t="str">
            <v>Свертываемость крови по Сухареву</v>
          </cell>
          <cell r="C14">
            <v>393.33687003012051</v>
          </cell>
          <cell r="D14">
            <v>44.683068435421696</v>
          </cell>
          <cell r="E14">
            <v>0.45151163250394555</v>
          </cell>
          <cell r="F14">
            <v>580.5200000000001</v>
          </cell>
          <cell r="G14">
            <v>3.1459177604387185</v>
          </cell>
          <cell r="H14">
            <v>1022.1373678584849</v>
          </cell>
          <cell r="I14">
            <v>30</v>
          </cell>
          <cell r="J14">
            <v>131.40598153966266</v>
          </cell>
          <cell r="K14">
            <v>1153.5433493981477</v>
          </cell>
          <cell r="L14">
            <v>40</v>
          </cell>
          <cell r="M14">
            <v>461.41733975925911</v>
          </cell>
          <cell r="N14">
            <v>0</v>
          </cell>
          <cell r="O14">
            <v>1600</v>
          </cell>
        </row>
        <row r="15">
          <cell r="B15" t="str">
            <v>Определение группа крови в резус факторе</v>
          </cell>
          <cell r="C15">
            <v>671.04036173493967</v>
          </cell>
          <cell r="D15">
            <v>76.230185093089148</v>
          </cell>
          <cell r="E15">
            <v>0.45151163250394555</v>
          </cell>
          <cell r="F15">
            <v>602.67259999999999</v>
          </cell>
          <cell r="G15">
            <v>1.8938511865158572</v>
          </cell>
          <cell r="H15">
            <v>1352.2885096470486</v>
          </cell>
          <cell r="I15">
            <v>30</v>
          </cell>
          <cell r="J15">
            <v>224.18116404840865</v>
          </cell>
          <cell r="K15">
            <v>1576.4696736954572</v>
          </cell>
          <cell r="L15">
            <v>40</v>
          </cell>
          <cell r="M15">
            <v>630.58786947818294</v>
          </cell>
          <cell r="N15">
            <v>0</v>
          </cell>
          <cell r="O15">
            <v>2200</v>
          </cell>
        </row>
        <row r="16">
          <cell r="B16" t="str">
            <v>Мазок уретры</v>
          </cell>
          <cell r="C16">
            <v>892.16483870481943</v>
          </cell>
          <cell r="D16">
            <v>101.34992567686749</v>
          </cell>
          <cell r="E16">
            <v>2.2824446304530164</v>
          </cell>
          <cell r="F16">
            <v>881.27</v>
          </cell>
          <cell r="G16">
            <v>25.388893929313092</v>
          </cell>
          <cell r="H16">
            <v>1902.4561029414531</v>
          </cell>
          <cell r="I16">
            <v>30</v>
          </cell>
          <cell r="J16">
            <v>298.05442931450608</v>
          </cell>
          <cell r="K16">
            <v>2200.5105322559593</v>
          </cell>
          <cell r="L16">
            <v>40</v>
          </cell>
          <cell r="M16">
            <v>880.2042129023838</v>
          </cell>
          <cell r="N16">
            <v>0</v>
          </cell>
          <cell r="O16">
            <v>3100</v>
          </cell>
        </row>
        <row r="17">
          <cell r="B17" t="str">
            <v>Анализ сока простаты</v>
          </cell>
          <cell r="C17">
            <v>332.01640966867473</v>
          </cell>
          <cell r="D17">
            <v>37.717064138361451</v>
          </cell>
          <cell r="E17">
            <v>0.81769823209375969</v>
          </cell>
          <cell r="F17">
            <v>851.77</v>
          </cell>
          <cell r="G17">
            <v>7.5985318924440683</v>
          </cell>
          <cell r="H17">
            <v>1229.9197039315738</v>
          </cell>
          <cell r="I17">
            <v>30</v>
          </cell>
          <cell r="J17">
            <v>110.92004214211084</v>
          </cell>
          <cell r="K17">
            <v>1340.8397460736846</v>
          </cell>
          <cell r="L17">
            <v>40</v>
          </cell>
          <cell r="M17">
            <v>536.3358984294739</v>
          </cell>
          <cell r="N17">
            <v>0</v>
          </cell>
          <cell r="O17">
            <v>1900</v>
          </cell>
        </row>
        <row r="18">
          <cell r="B18" t="str">
            <v>Мазок на степень чистоты</v>
          </cell>
          <cell r="C18">
            <v>612.11132177710851</v>
          </cell>
          <cell r="D18">
            <v>69.535846153879532</v>
          </cell>
          <cell r="E18">
            <v>0.45151163250394555</v>
          </cell>
          <cell r="F18">
            <v>18.27</v>
          </cell>
          <cell r="G18">
            <v>0</v>
          </cell>
          <cell r="H18">
            <v>700.36867956349204</v>
          </cell>
          <cell r="I18">
            <v>30</v>
          </cell>
          <cell r="J18">
            <v>204.49415037929643</v>
          </cell>
          <cell r="K18">
            <v>904.86282994278849</v>
          </cell>
          <cell r="L18">
            <v>41</v>
          </cell>
          <cell r="M18">
            <v>370.99376027654324</v>
          </cell>
          <cell r="N18">
            <v>0</v>
          </cell>
          <cell r="O18">
            <v>1300</v>
          </cell>
        </row>
      </sheetData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Зарпл."/>
      <sheetName val="Мягк.ин."/>
      <sheetName val="Износ"/>
      <sheetName val="медикаменты"/>
      <sheetName val="Материалы"/>
    </sheetNames>
    <sheetDataSet>
      <sheetData sheetId="0" refreshError="1">
        <row r="13">
          <cell r="B13" t="str">
            <v>Медицинский осмотр детей перед поступлением в детский сад</v>
          </cell>
          <cell r="C13">
            <v>1754</v>
          </cell>
          <cell r="D13">
            <v>55</v>
          </cell>
          <cell r="E13">
            <v>970</v>
          </cell>
          <cell r="F13">
            <v>1739.9487008810661</v>
          </cell>
          <cell r="G13">
            <v>0.18641149551934549</v>
          </cell>
          <cell r="H13">
            <v>17.38931838343515</v>
          </cell>
          <cell r="I13">
            <v>4536.5244307600215</v>
          </cell>
          <cell r="J13">
            <v>30</v>
          </cell>
          <cell r="K13">
            <v>542.69999999999993</v>
          </cell>
          <cell r="L13">
            <v>5079.2244307600213</v>
          </cell>
          <cell r="M13">
            <v>40</v>
          </cell>
          <cell r="N13">
            <v>2031.6897723040086</v>
          </cell>
          <cell r="O13">
            <v>7100</v>
          </cell>
        </row>
        <row r="14">
          <cell r="B14" t="str">
            <v>Медицинский осмотр детей перед поступлением в школу, лицей, гимназию</v>
          </cell>
          <cell r="C14">
            <v>1754</v>
          </cell>
          <cell r="D14">
            <v>55</v>
          </cell>
          <cell r="E14">
            <v>970</v>
          </cell>
          <cell r="F14">
            <v>1739.9487008810661</v>
          </cell>
          <cell r="G14">
            <v>0.21645301752452928</v>
          </cell>
          <cell r="H14">
            <v>17.38931838343515</v>
          </cell>
          <cell r="I14">
            <v>4536.5544722820259</v>
          </cell>
          <cell r="J14">
            <v>30</v>
          </cell>
          <cell r="K14">
            <v>542.69999999999993</v>
          </cell>
          <cell r="L14">
            <v>5079.2544722820257</v>
          </cell>
          <cell r="M14">
            <v>40</v>
          </cell>
          <cell r="N14">
            <v>2031.7017889128103</v>
          </cell>
          <cell r="O14">
            <v>7100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."/>
      <sheetName val="Мягк.ин."/>
      <sheetName val="Износ"/>
      <sheetName val="медикаменты"/>
      <sheetName val="Калькуля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 t="str">
            <v>Кинезотерапия индивидуальная</v>
          </cell>
          <cell r="D12">
            <v>1131.3424698795181</v>
          </cell>
          <cell r="E12">
            <v>128.52050457831325</v>
          </cell>
          <cell r="F12">
            <v>0.43599669348172343</v>
          </cell>
          <cell r="G12">
            <v>1622.4500000000003</v>
          </cell>
          <cell r="H12">
            <v>342.87280867557809</v>
          </cell>
          <cell r="I12">
            <v>3225.6217798268917</v>
          </cell>
          <cell r="J12">
            <v>30</v>
          </cell>
          <cell r="K12">
            <v>377.95889233734937</v>
          </cell>
          <cell r="L12">
            <v>3603.5806721642412</v>
          </cell>
          <cell r="M12">
            <v>40</v>
          </cell>
          <cell r="N12">
            <v>1441.4322688656966</v>
          </cell>
          <cell r="O12">
            <v>5000</v>
          </cell>
        </row>
        <row r="13">
          <cell r="C13" t="str">
            <v>Курс работы индивидуальной кинезотерапии</v>
          </cell>
          <cell r="D13">
            <v>11532.948895582331</v>
          </cell>
          <cell r="E13">
            <v>1310.1429945381528</v>
          </cell>
          <cell r="F13">
            <v>5.7718457585390395</v>
          </cell>
          <cell r="G13">
            <v>11425</v>
          </cell>
          <cell r="H13">
            <v>4347.3825890306925</v>
          </cell>
          <cell r="I13">
            <v>28621.246324909713</v>
          </cell>
          <cell r="J13">
            <v>30</v>
          </cell>
          <cell r="K13">
            <v>3852.9275670361449</v>
          </cell>
          <cell r="L13">
            <v>32474.173891945858</v>
          </cell>
          <cell r="M13">
            <v>40</v>
          </cell>
          <cell r="N13">
            <v>12989.669556778344</v>
          </cell>
          <cell r="O13">
            <v>45500</v>
          </cell>
        </row>
        <row r="14">
          <cell r="C14" t="str">
            <v xml:space="preserve">Кинезотерапия группавая </v>
          </cell>
          <cell r="D14">
            <v>1131.3424698795181</v>
          </cell>
          <cell r="E14">
            <v>128.52050457831325</v>
          </cell>
          <cell r="F14">
            <v>0.43599669348172343</v>
          </cell>
          <cell r="G14">
            <v>613.95000000000005</v>
          </cell>
          <cell r="H14">
            <v>41.783799622976268</v>
          </cell>
          <cell r="I14">
            <v>1916.0327707742892</v>
          </cell>
          <cell r="J14">
            <v>30</v>
          </cell>
          <cell r="K14">
            <v>377.95889233734937</v>
          </cell>
          <cell r="L14">
            <v>2293.9916631116384</v>
          </cell>
          <cell r="M14">
            <v>40</v>
          </cell>
          <cell r="N14">
            <v>917.59666524465547</v>
          </cell>
          <cell r="O14">
            <v>3200</v>
          </cell>
        </row>
        <row r="15">
          <cell r="C15" t="str">
            <v>Курс работы групповой кинезотерапии</v>
          </cell>
          <cell r="D15">
            <v>8721.7039156626524</v>
          </cell>
          <cell r="E15">
            <v>990.7855648192774</v>
          </cell>
          <cell r="F15">
            <v>4.32972438960463</v>
          </cell>
          <cell r="G15">
            <v>4870.3099999999995</v>
          </cell>
          <cell r="H15">
            <v>405.41335057158409</v>
          </cell>
          <cell r="I15">
            <v>14992.542555443119</v>
          </cell>
          <cell r="J15">
            <v>30</v>
          </cell>
          <cell r="K15">
            <v>2913.746844144579</v>
          </cell>
          <cell r="L15">
            <v>17906.289399587698</v>
          </cell>
          <cell r="M15">
            <v>40</v>
          </cell>
          <cell r="N15">
            <v>7162.5157598350797</v>
          </cell>
          <cell r="O15">
            <v>25100</v>
          </cell>
        </row>
        <row r="16">
          <cell r="C16" t="str">
            <v>Кинезотерапия индивидуальная на обучение/коррекция ходьбы</v>
          </cell>
          <cell r="D16">
            <v>1131.3424698795181</v>
          </cell>
          <cell r="E16">
            <v>128.52050457831325</v>
          </cell>
          <cell r="F16">
            <v>0.43599669348172343</v>
          </cell>
          <cell r="G16">
            <v>613.95000000000005</v>
          </cell>
          <cell r="H16">
            <v>66.419931399826609</v>
          </cell>
          <cell r="I16">
            <v>1940.6689025511396</v>
          </cell>
          <cell r="J16">
            <v>30</v>
          </cell>
          <cell r="K16">
            <v>377.95889233734937</v>
          </cell>
          <cell r="L16">
            <v>2318.627794888489</v>
          </cell>
          <cell r="M16">
            <v>40</v>
          </cell>
          <cell r="N16">
            <v>927.4511179553956</v>
          </cell>
          <cell r="O16">
            <v>3200</v>
          </cell>
        </row>
        <row r="17">
          <cell r="C17" t="str">
            <v>Кинезотерапия активная индивидуальная разработка нижней конечности</v>
          </cell>
          <cell r="D17">
            <v>990.78022088353418</v>
          </cell>
          <cell r="E17">
            <v>112.55263309236948</v>
          </cell>
          <cell r="F17">
            <v>0.36389062503500297</v>
          </cell>
          <cell r="G17">
            <v>657.77</v>
          </cell>
          <cell r="H17">
            <v>54.615988813618543</v>
          </cell>
          <cell r="I17">
            <v>1816.0827334145572</v>
          </cell>
          <cell r="J17">
            <v>30</v>
          </cell>
          <cell r="K17">
            <v>330.99985619277106</v>
          </cell>
          <cell r="L17">
            <v>2147.0825896073284</v>
          </cell>
          <cell r="M17">
            <v>40</v>
          </cell>
          <cell r="N17">
            <v>858.83303584293139</v>
          </cell>
          <cell r="O17">
            <v>3000</v>
          </cell>
        </row>
        <row r="18">
          <cell r="C18" t="str">
            <v>Кинезотерапия пассивная индивидуальная разработка нижней конечности</v>
          </cell>
          <cell r="D18">
            <v>1131.3424698795181</v>
          </cell>
          <cell r="E18">
            <v>128.52050457831325</v>
          </cell>
          <cell r="F18">
            <v>0.43599669348172343</v>
          </cell>
          <cell r="G18">
            <v>1172.3300000000002</v>
          </cell>
          <cell r="H18">
            <v>81.415193401076621</v>
          </cell>
          <cell r="I18">
            <v>2514.0441645523897</v>
          </cell>
          <cell r="J18">
            <v>30</v>
          </cell>
          <cell r="K18">
            <v>377.95889233734937</v>
          </cell>
          <cell r="L18">
            <v>2892.0030568897391</v>
          </cell>
          <cell r="M18">
            <v>40</v>
          </cell>
          <cell r="N18">
            <v>1156.8012227558957</v>
          </cell>
          <cell r="O18">
            <v>4000</v>
          </cell>
        </row>
        <row r="19">
          <cell r="C19" t="str">
            <v>Кинезотерапия активная индивидуальная разработка верхней конечности</v>
          </cell>
          <cell r="D19">
            <v>1131.3424698795181</v>
          </cell>
          <cell r="E19">
            <v>128.52050457831325</v>
          </cell>
          <cell r="F19">
            <v>0.43599669348172343</v>
          </cell>
          <cell r="G19">
            <v>464.38000000000005</v>
          </cell>
          <cell r="H19">
            <v>68.428288423153688</v>
          </cell>
          <cell r="I19">
            <v>1793.1072595744668</v>
          </cell>
          <cell r="J19">
            <v>30</v>
          </cell>
          <cell r="K19">
            <v>377.95889233734937</v>
          </cell>
          <cell r="L19">
            <v>2171.0661519118162</v>
          </cell>
          <cell r="M19">
            <v>40</v>
          </cell>
          <cell r="N19">
            <v>868.42646076472647</v>
          </cell>
          <cell r="O19">
            <v>3000</v>
          </cell>
        </row>
        <row r="20">
          <cell r="C20" t="str">
            <v>Кинезотерапия пассивная индивидуальная разработка верхней конечности</v>
          </cell>
          <cell r="D20">
            <v>1131.3424698795181</v>
          </cell>
          <cell r="E20">
            <v>128.52050457831325</v>
          </cell>
          <cell r="F20">
            <v>0.43599669348172343</v>
          </cell>
          <cell r="G20">
            <v>1097.0800000000002</v>
          </cell>
          <cell r="H20">
            <v>86.162044396056359</v>
          </cell>
          <cell r="I20">
            <v>2443.5410155473696</v>
          </cell>
          <cell r="J20">
            <v>30</v>
          </cell>
          <cell r="K20">
            <v>377.95889233734937</v>
          </cell>
          <cell r="L20">
            <v>2821.4999078847191</v>
          </cell>
          <cell r="M20">
            <v>40</v>
          </cell>
          <cell r="N20">
            <v>1128.5999631538878</v>
          </cell>
          <cell r="O20">
            <v>4000</v>
          </cell>
        </row>
        <row r="21">
          <cell r="C21" t="str">
            <v>Дыхательная гимнастика</v>
          </cell>
          <cell r="D21">
            <v>850.21797188755022</v>
          </cell>
          <cell r="E21">
            <v>96.584761606425701</v>
          </cell>
          <cell r="F21">
            <v>0.29178455658828245</v>
          </cell>
          <cell r="G21">
            <v>464.38000000000005</v>
          </cell>
          <cell r="H21">
            <v>53.968460251214751</v>
          </cell>
          <cell r="I21">
            <v>1465.442978301779</v>
          </cell>
          <cell r="J21">
            <v>30</v>
          </cell>
          <cell r="K21">
            <v>284.04082004819276</v>
          </cell>
          <cell r="L21">
            <v>1749.4837983499717</v>
          </cell>
          <cell r="M21">
            <v>40</v>
          </cell>
          <cell r="N21">
            <v>699.79351933998873</v>
          </cell>
          <cell r="O21">
            <v>2400</v>
          </cell>
        </row>
        <row r="22">
          <cell r="C22" t="str">
            <v xml:space="preserve">Механотерапия </v>
          </cell>
          <cell r="D22">
            <v>569.09347389558229</v>
          </cell>
          <cell r="E22">
            <v>64.649018634538152</v>
          </cell>
          <cell r="F22">
            <v>0.14757241969484153</v>
          </cell>
          <cell r="G22">
            <v>374.58000000000004</v>
          </cell>
          <cell r="H22">
            <v>26.870820581060102</v>
          </cell>
          <cell r="I22">
            <v>1035.3408855308753</v>
          </cell>
          <cell r="J22">
            <v>30</v>
          </cell>
          <cell r="K22">
            <v>190.12274775903612</v>
          </cell>
          <cell r="L22">
            <v>1225.4636332899115</v>
          </cell>
          <cell r="M22">
            <v>40</v>
          </cell>
          <cell r="N22">
            <v>490.18545331596465</v>
          </cell>
          <cell r="O22">
            <v>1700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"/>
      <sheetName val="Мяг инв"/>
      <sheetName val="Износ"/>
      <sheetName val="имн"/>
      <sheetName val="калькуля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3">
          <cell r="B13" t="str">
            <v>Внутривенное вливание</v>
          </cell>
          <cell r="C13">
            <v>402.71224899598388</v>
          </cell>
          <cell r="D13">
            <v>45.748111485943767</v>
          </cell>
          <cell r="E13">
            <v>0.29514483938968306</v>
          </cell>
          <cell r="F13">
            <v>435.95251446265718</v>
          </cell>
          <cell r="G13">
            <v>4.1444047259017314</v>
          </cell>
          <cell r="H13">
            <v>888.8524245098763</v>
          </cell>
          <cell r="I13">
            <v>30</v>
          </cell>
          <cell r="J13">
            <v>134.53810814457827</v>
          </cell>
          <cell r="K13">
            <v>1023.3905326544545</v>
          </cell>
          <cell r="L13">
            <v>40</v>
          </cell>
          <cell r="M13">
            <v>409.35621306178183</v>
          </cell>
          <cell r="N13">
            <v>1400</v>
          </cell>
        </row>
        <row r="14">
          <cell r="B14" t="str">
            <v>Внутривенная инъекция</v>
          </cell>
          <cell r="C14">
            <v>297.34578313253007</v>
          </cell>
          <cell r="D14">
            <v>33.778480963855415</v>
          </cell>
          <cell r="E14">
            <v>0.15093270249624208</v>
          </cell>
          <cell r="F14">
            <v>288.16251446265716</v>
          </cell>
          <cell r="G14">
            <v>2.0553673461158488</v>
          </cell>
          <cell r="H14">
            <v>621.49307860765475</v>
          </cell>
          <cell r="I14">
            <v>30</v>
          </cell>
          <cell r="J14">
            <v>99.337279228915648</v>
          </cell>
          <cell r="K14">
            <v>720.83035783657044</v>
          </cell>
          <cell r="L14">
            <v>40</v>
          </cell>
          <cell r="M14">
            <v>288.33214313462821</v>
          </cell>
          <cell r="N14">
            <v>1000</v>
          </cell>
        </row>
        <row r="15">
          <cell r="B15" t="str">
            <v>Внутривенная инъекция (после капельницы)</v>
          </cell>
          <cell r="C15">
            <v>297.34578313253007</v>
          </cell>
          <cell r="D15">
            <v>33.778480963855415</v>
          </cell>
          <cell r="E15">
            <v>0.15093270249624208</v>
          </cell>
          <cell r="F15">
            <v>342.73850000000004</v>
          </cell>
          <cell r="G15">
            <v>2.0722023629508657</v>
          </cell>
          <cell r="H15">
            <v>676.08589916183257</v>
          </cell>
          <cell r="I15">
            <v>30</v>
          </cell>
          <cell r="J15">
            <v>99.337279228915648</v>
          </cell>
          <cell r="K15">
            <v>775.42317839074826</v>
          </cell>
          <cell r="L15">
            <v>40</v>
          </cell>
          <cell r="M15">
            <v>310.1692713562993</v>
          </cell>
          <cell r="N15">
            <v>1100</v>
          </cell>
        </row>
        <row r="16">
          <cell r="B16" t="str">
            <v>Внутримышечная инъекция (без стоимости препаратов)</v>
          </cell>
          <cell r="C16">
            <v>297.34578313253007</v>
          </cell>
          <cell r="D16">
            <v>33.778480963855415</v>
          </cell>
          <cell r="E16">
            <v>0.15093270249624208</v>
          </cell>
          <cell r="F16">
            <v>342.73850000000004</v>
          </cell>
          <cell r="G16">
            <v>2.0533511764350085</v>
          </cell>
          <cell r="H16">
            <v>676.06704797531677</v>
          </cell>
          <cell r="I16">
            <v>30</v>
          </cell>
          <cell r="J16">
            <v>99.337279228915648</v>
          </cell>
          <cell r="K16">
            <v>775.40432720423246</v>
          </cell>
          <cell r="L16">
            <v>40</v>
          </cell>
          <cell r="M16">
            <v>310.16173088169302</v>
          </cell>
          <cell r="N16">
            <v>1100</v>
          </cell>
        </row>
        <row r="17">
          <cell r="B17" t="str">
            <v>Подкожная инъекция</v>
          </cell>
          <cell r="C17">
            <v>297.34578313253007</v>
          </cell>
          <cell r="D17">
            <v>33.778480963855415</v>
          </cell>
          <cell r="E17">
            <v>0.15093270249624208</v>
          </cell>
          <cell r="F17">
            <v>342.73850000000004</v>
          </cell>
          <cell r="G17">
            <v>2.0553673461158488</v>
          </cell>
          <cell r="H17">
            <v>676.06906414499758</v>
          </cell>
          <cell r="I17">
            <v>30</v>
          </cell>
          <cell r="J17">
            <v>99.337279228915648</v>
          </cell>
          <cell r="K17">
            <v>775.40634337391327</v>
          </cell>
          <cell r="L17">
            <v>40</v>
          </cell>
          <cell r="M17">
            <v>310.16253734956535</v>
          </cell>
          <cell r="N17">
            <v>1100</v>
          </cell>
        </row>
        <row r="18">
          <cell r="B18" t="str">
            <v>Забор крови из пальца</v>
          </cell>
          <cell r="C18">
            <v>297.34578313253007</v>
          </cell>
          <cell r="D18">
            <v>33.778480963855415</v>
          </cell>
          <cell r="E18">
            <v>0.15093270249624208</v>
          </cell>
          <cell r="F18">
            <v>366.26849999999996</v>
          </cell>
          <cell r="G18">
            <v>2.0553673461158488</v>
          </cell>
          <cell r="H18">
            <v>699.59906414499756</v>
          </cell>
          <cell r="I18">
            <v>30</v>
          </cell>
          <cell r="J18">
            <v>99.337279228915648</v>
          </cell>
          <cell r="K18">
            <v>798.93634337391325</v>
          </cell>
          <cell r="L18">
            <v>40</v>
          </cell>
          <cell r="M18">
            <v>319.57453734956533</v>
          </cell>
          <cell r="N18">
            <v>1100</v>
          </cell>
        </row>
        <row r="19">
          <cell r="B19" t="str">
            <v>Забор крови из вены</v>
          </cell>
          <cell r="C19">
            <v>297.34578313253007</v>
          </cell>
          <cell r="D19">
            <v>33.778480963855415</v>
          </cell>
          <cell r="E19">
            <v>7.5466351248121039E-2</v>
          </cell>
          <cell r="F19">
            <v>417.77251446265723</v>
          </cell>
          <cell r="G19">
            <v>2.0553673461158488</v>
          </cell>
          <cell r="H19">
            <v>751.02761225640666</v>
          </cell>
          <cell r="I19">
            <v>30</v>
          </cell>
          <cell r="J19">
            <v>99.337279228915648</v>
          </cell>
          <cell r="K19">
            <v>850.36489148532235</v>
          </cell>
          <cell r="L19">
            <v>40</v>
          </cell>
          <cell r="M19">
            <v>340.14595659412896</v>
          </cell>
          <cell r="N19">
            <v>1200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Зарпл."/>
      <sheetName val="Мягк.ин."/>
      <sheetName val="Износ"/>
      <sheetName val="медикаменты"/>
      <sheetName val="Материалы"/>
    </sheetNames>
    <sheetDataSet>
      <sheetData sheetId="0" refreshError="1">
        <row r="13">
          <cell r="B13" t="str">
            <v>Выдача справки (спортивные секции, бассейны и др.)</v>
          </cell>
          <cell r="C13">
            <v>565.56593882941183</v>
          </cell>
          <cell r="D13">
            <v>18</v>
          </cell>
          <cell r="E13">
            <v>30</v>
          </cell>
          <cell r="F13">
            <v>798.18000000000006</v>
          </cell>
          <cell r="G13">
            <v>0.44624992214090742</v>
          </cell>
          <cell r="H13">
            <v>3.9556618614622607</v>
          </cell>
          <cell r="I13">
            <v>1416.147850613015</v>
          </cell>
          <cell r="J13">
            <v>30</v>
          </cell>
          <cell r="K13">
            <v>175.06978164882355</v>
          </cell>
          <cell r="L13">
            <v>1591.2176322618384</v>
          </cell>
          <cell r="M13">
            <v>40</v>
          </cell>
          <cell r="N13">
            <v>636.48705290473538</v>
          </cell>
          <cell r="O13">
            <v>2200</v>
          </cell>
        </row>
        <row r="14">
          <cell r="B14" t="str">
            <v>Выдача справки ВКК</v>
          </cell>
          <cell r="C14">
            <v>4311.6931994596662</v>
          </cell>
          <cell r="D14">
            <v>136</v>
          </cell>
          <cell r="E14">
            <v>30</v>
          </cell>
          <cell r="F14">
            <v>326.72000000000003</v>
          </cell>
          <cell r="G14">
            <v>2.2312496107045376</v>
          </cell>
          <cell r="H14">
            <v>5.6509455163746578</v>
          </cell>
          <cell r="I14">
            <v>4812.2953945867457</v>
          </cell>
          <cell r="J14">
            <v>30</v>
          </cell>
          <cell r="K14">
            <v>1334.3079598378997</v>
          </cell>
          <cell r="L14">
            <v>6146.6033544246457</v>
          </cell>
          <cell r="M14">
            <v>40</v>
          </cell>
          <cell r="N14">
            <v>2458.6413417698586</v>
          </cell>
          <cell r="O14">
            <v>8600</v>
          </cell>
        </row>
        <row r="15">
          <cell r="B15" t="str">
            <v>Выдача студенческой справки о временной нетрудоспособности 1 день</v>
          </cell>
          <cell r="C15">
            <v>1194.5659388294118</v>
          </cell>
          <cell r="D15">
            <v>38</v>
          </cell>
          <cell r="E15">
            <v>59.92</v>
          </cell>
          <cell r="F15">
            <v>491.44</v>
          </cell>
          <cell r="G15">
            <v>0.92968733779355728</v>
          </cell>
          <cell r="H15">
            <v>5.6509455163746578</v>
          </cell>
          <cell r="I15">
            <v>1790.5065716835802</v>
          </cell>
          <cell r="J15">
            <v>30</v>
          </cell>
          <cell r="K15">
            <v>369.76978164882354</v>
          </cell>
          <cell r="L15">
            <v>2160.2763533324037</v>
          </cell>
          <cell r="M15">
            <v>40</v>
          </cell>
          <cell r="N15">
            <v>864.11054133296147</v>
          </cell>
          <cell r="O15">
            <v>3000</v>
          </cell>
        </row>
        <row r="16">
          <cell r="B16" t="str">
            <v>Продление  больничных листов - ВКК 1 день</v>
          </cell>
          <cell r="C16">
            <v>433.56593882941189</v>
          </cell>
          <cell r="D16">
            <v>14</v>
          </cell>
          <cell r="E16">
            <v>59.92</v>
          </cell>
          <cell r="F16">
            <v>430.58</v>
          </cell>
          <cell r="G16">
            <v>0.26031245458219604</v>
          </cell>
          <cell r="H16">
            <v>0.5650945516374658</v>
          </cell>
          <cell r="I16">
            <v>938.89134583563145</v>
          </cell>
          <cell r="J16">
            <v>30</v>
          </cell>
          <cell r="K16">
            <v>134.26978164882357</v>
          </cell>
          <cell r="L16">
            <v>1073.1611274844549</v>
          </cell>
          <cell r="M16">
            <v>40</v>
          </cell>
          <cell r="N16">
            <v>429.26445099378202</v>
          </cell>
          <cell r="O16">
            <v>1500</v>
          </cell>
        </row>
        <row r="17">
          <cell r="B17" t="str">
            <v>Выдача листа о временной нетрудоспособности по беременности и родам</v>
          </cell>
          <cell r="C17">
            <v>2352.5659388294121</v>
          </cell>
          <cell r="D17">
            <v>74</v>
          </cell>
          <cell r="E17">
            <v>119.84</v>
          </cell>
          <cell r="F17">
            <v>2015.8400000000001</v>
          </cell>
          <cell r="G17">
            <v>2.7890620133806716</v>
          </cell>
          <cell r="H17">
            <v>36.45136474525696</v>
          </cell>
          <cell r="I17">
            <v>4601.486365588049</v>
          </cell>
          <cell r="J17">
            <v>30</v>
          </cell>
          <cell r="K17">
            <v>727.96978164882364</v>
          </cell>
          <cell r="L17">
            <v>5329.4561472368723</v>
          </cell>
          <cell r="M17">
            <v>40</v>
          </cell>
          <cell r="N17">
            <v>2131.7824588947492</v>
          </cell>
          <cell r="O17">
            <v>7500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Зарпл."/>
      <sheetName val="Мягк.ин."/>
      <sheetName val="Износ"/>
      <sheetName val="медикаменты"/>
      <sheetName val="ИМН"/>
      <sheetName val="Лист1"/>
    </sheetNames>
    <sheetDataSet>
      <sheetData sheetId="0" refreshError="1">
        <row r="12">
          <cell r="B12" t="str">
            <v>Определение визуса</v>
          </cell>
          <cell r="C12">
            <v>752.29614508357008</v>
          </cell>
          <cell r="D12">
            <v>85.918133782939151</v>
          </cell>
          <cell r="F12">
            <v>611.52</v>
          </cell>
          <cell r="G12">
            <v>2.5034106870434214</v>
          </cell>
          <cell r="H12">
            <v>4.1430849949931785</v>
          </cell>
          <cell r="I12">
            <v>1456.3807745485458</v>
          </cell>
          <cell r="J12">
            <v>30</v>
          </cell>
          <cell r="K12">
            <v>251.46428365995274</v>
          </cell>
          <cell r="L12">
            <v>1707.8450582084986</v>
          </cell>
          <cell r="M12">
            <v>40</v>
          </cell>
          <cell r="N12">
            <v>683.13802328339943</v>
          </cell>
          <cell r="O12">
            <v>2400</v>
          </cell>
        </row>
        <row r="13">
          <cell r="B13" t="str">
            <v>Измерение полей зрения, периметрия</v>
          </cell>
          <cell r="C13">
            <v>1177.6124518639488</v>
          </cell>
          <cell r="D13">
            <v>133.38318292707515</v>
          </cell>
          <cell r="F13">
            <v>411.88</v>
          </cell>
          <cell r="G13">
            <v>5.2722837153974869</v>
          </cell>
          <cell r="H13">
            <v>50.80176757595919</v>
          </cell>
          <cell r="I13">
            <v>1778.9496860823806</v>
          </cell>
          <cell r="J13">
            <v>30</v>
          </cell>
          <cell r="K13">
            <v>393.29869043730713</v>
          </cell>
          <cell r="L13">
            <v>2172.2483765196876</v>
          </cell>
          <cell r="M13">
            <v>40</v>
          </cell>
          <cell r="N13">
            <v>868.89935060787502</v>
          </cell>
          <cell r="O13">
            <v>3000</v>
          </cell>
        </row>
        <row r="14">
          <cell r="B14" t="str">
            <v>Коррекция зрения (подбор очков)</v>
          </cell>
          <cell r="C14">
            <v>752.29614508357008</v>
          </cell>
          <cell r="D14">
            <v>85.918133782939151</v>
          </cell>
          <cell r="F14">
            <v>611.52</v>
          </cell>
          <cell r="G14">
            <v>2.5034106870434214</v>
          </cell>
          <cell r="H14">
            <v>4.6301075828141691</v>
          </cell>
          <cell r="I14">
            <v>1456.8677971363668</v>
          </cell>
          <cell r="J14">
            <v>30</v>
          </cell>
          <cell r="K14">
            <v>251.46428365995274</v>
          </cell>
          <cell r="L14">
            <v>1708.3320807963196</v>
          </cell>
          <cell r="M14">
            <v>40</v>
          </cell>
          <cell r="N14">
            <v>683.33283231852784</v>
          </cell>
          <cell r="O14">
            <v>2400</v>
          </cell>
        </row>
        <row r="15">
          <cell r="B15" t="str">
            <v>Тонометрия</v>
          </cell>
          <cell r="C15">
            <v>752.29614508357008</v>
          </cell>
          <cell r="D15">
            <v>85.918133782939151</v>
          </cell>
          <cell r="F15">
            <v>611.52</v>
          </cell>
          <cell r="G15">
            <v>2.5034106870434214</v>
          </cell>
          <cell r="H15">
            <v>20.911316209332174</v>
          </cell>
          <cell r="I15">
            <v>1473.1490057628848</v>
          </cell>
          <cell r="J15">
            <v>30</v>
          </cell>
          <cell r="K15">
            <v>251.46428365995274</v>
          </cell>
          <cell r="L15">
            <v>1724.6132894228376</v>
          </cell>
          <cell r="M15">
            <v>40</v>
          </cell>
          <cell r="N15">
            <v>689.84531576913514</v>
          </cell>
          <cell r="O15">
            <v>2400</v>
          </cell>
        </row>
        <row r="16">
          <cell r="B16" t="str">
            <v>Определение характера зрения</v>
          </cell>
          <cell r="C16">
            <v>818.46188431218366</v>
          </cell>
          <cell r="D16">
            <v>93.443879009657451</v>
          </cell>
          <cell r="F16">
            <v>634.34</v>
          </cell>
          <cell r="G16">
            <v>2.8495198155876795</v>
          </cell>
          <cell r="H16">
            <v>4.647586927155789</v>
          </cell>
          <cell r="I16">
            <v>1553.7428700645844</v>
          </cell>
          <cell r="J16">
            <v>30</v>
          </cell>
          <cell r="K16">
            <v>273.57172899655228</v>
          </cell>
          <cell r="L16">
            <v>1827.3145990611367</v>
          </cell>
          <cell r="M16">
            <v>40</v>
          </cell>
          <cell r="N16">
            <v>730.92583962445474</v>
          </cell>
          <cell r="O16">
            <v>2600</v>
          </cell>
        </row>
        <row r="17">
          <cell r="B17" t="str">
            <v>Сложная коррекция зрения (подбор очков)</v>
          </cell>
          <cell r="C17">
            <v>1281.622058912478</v>
          </cell>
          <cell r="D17">
            <v>145.12409559668541</v>
          </cell>
          <cell r="F17">
            <v>600.07000000000005</v>
          </cell>
          <cell r="G17">
            <v>5.2722837153974869</v>
          </cell>
          <cell r="H17">
            <v>9.9216591060303614</v>
          </cell>
          <cell r="I17">
            <v>2042.0100973305912</v>
          </cell>
          <cell r="J17">
            <v>30</v>
          </cell>
          <cell r="K17">
            <v>428.02384635274905</v>
          </cell>
          <cell r="L17">
            <v>2470.0339436833401</v>
          </cell>
          <cell r="M17">
            <v>40</v>
          </cell>
          <cell r="N17">
            <v>988.01357747333611</v>
          </cell>
          <cell r="O17">
            <v>3500</v>
          </cell>
        </row>
        <row r="18">
          <cell r="B18" t="str">
            <v>Осмотр глазного дна (офтальмоскопия)</v>
          </cell>
          <cell r="C18">
            <v>1281.622058912478</v>
          </cell>
          <cell r="D18">
            <v>145.12409559668541</v>
          </cell>
          <cell r="F18">
            <v>608.12000000000012</v>
          </cell>
          <cell r="G18">
            <v>5.2722837153974869</v>
          </cell>
          <cell r="H18">
            <v>45.799335571281681</v>
          </cell>
          <cell r="I18">
            <v>2085.9377737958425</v>
          </cell>
          <cell r="J18">
            <v>30</v>
          </cell>
          <cell r="K18">
            <v>428.02384635274905</v>
          </cell>
          <cell r="L18">
            <v>2513.9616201485915</v>
          </cell>
          <cell r="M18">
            <v>40</v>
          </cell>
          <cell r="N18">
            <v>1005.5846480594366</v>
          </cell>
          <cell r="O18">
            <v>3500</v>
          </cell>
        </row>
        <row r="19">
          <cell r="B19" t="str">
            <v>Биомикроскопия глаза</v>
          </cell>
          <cell r="C19">
            <v>818.46188431218366</v>
          </cell>
          <cell r="D19">
            <v>93.443879009657451</v>
          </cell>
          <cell r="F19">
            <v>2205.84</v>
          </cell>
          <cell r="G19">
            <v>2.8495198155876795</v>
          </cell>
          <cell r="H19">
            <v>10.465170614998955</v>
          </cell>
          <cell r="I19">
            <v>3131.0604537524277</v>
          </cell>
          <cell r="J19">
            <v>30</v>
          </cell>
          <cell r="K19">
            <v>273.57172899655228</v>
          </cell>
          <cell r="L19">
            <v>3404.6321827489801</v>
          </cell>
          <cell r="M19">
            <v>40</v>
          </cell>
          <cell r="N19">
            <v>1361.8528730995922</v>
          </cell>
          <cell r="O19">
            <v>4800</v>
          </cell>
        </row>
        <row r="20">
          <cell r="B20" t="str">
            <v>Удаление инородного тела из глаза</v>
          </cell>
          <cell r="C20">
            <v>1149.2905804552511</v>
          </cell>
          <cell r="D20">
            <v>130.07260514324884</v>
          </cell>
          <cell r="E20">
            <v>0.35110754921134163</v>
          </cell>
          <cell r="F20">
            <v>1047.53</v>
          </cell>
          <cell r="G20">
            <v>4.5800654583089706</v>
          </cell>
          <cell r="H20">
            <v>13.558834264131667</v>
          </cell>
          <cell r="I20">
            <v>2345.383192870152</v>
          </cell>
          <cell r="J20">
            <v>30</v>
          </cell>
          <cell r="K20">
            <v>383.80895567954997</v>
          </cell>
          <cell r="L20">
            <v>2729.1921485497019</v>
          </cell>
          <cell r="M20">
            <v>40</v>
          </cell>
          <cell r="N20">
            <v>1091.6768594198809</v>
          </cell>
          <cell r="O20">
            <v>3800</v>
          </cell>
        </row>
        <row r="21">
          <cell r="B21" t="str">
            <v>Автокераторефрактометрия</v>
          </cell>
          <cell r="C21">
            <v>619.96466662634316</v>
          </cell>
          <cell r="D21">
            <v>70.866643329502608</v>
          </cell>
          <cell r="F21">
            <v>577.06999999999994</v>
          </cell>
          <cell r="G21">
            <v>1.8111924299549047</v>
          </cell>
          <cell r="H21">
            <v>14.453613782535939</v>
          </cell>
          <cell r="I21">
            <v>1284.1661161683364</v>
          </cell>
          <cell r="J21">
            <v>30</v>
          </cell>
          <cell r="K21">
            <v>207.24939298675372</v>
          </cell>
          <cell r="L21">
            <v>1491.4155091550901</v>
          </cell>
          <cell r="M21">
            <v>40</v>
          </cell>
          <cell r="N21">
            <v>596.56620366203606</v>
          </cell>
          <cell r="O21">
            <v>2100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Зарпл."/>
      <sheetName val="Мягк.ин."/>
      <sheetName val="Износ"/>
      <sheetName val="медикаменты"/>
      <sheetName val="инструменты"/>
    </sheetNames>
    <sheetDataSet>
      <sheetData sheetId="0" refreshError="1">
        <row r="12">
          <cell r="B12" t="str">
            <v>Смазывание миндалин носоглотки</v>
          </cell>
          <cell r="C12">
            <v>423.25137603580714</v>
          </cell>
          <cell r="D12">
            <v>48.458880723401677</v>
          </cell>
          <cell r="E12">
            <v>0.33670033670033667</v>
          </cell>
          <cell r="F12">
            <v>650.22</v>
          </cell>
          <cell r="G12">
            <v>6.4405420360177518E-2</v>
          </cell>
          <cell r="H12">
            <v>1.2130483007049873</v>
          </cell>
          <cell r="I12">
            <v>1123.5444108169743</v>
          </cell>
          <cell r="J12">
            <v>30</v>
          </cell>
          <cell r="K12">
            <v>141.51307702776265</v>
          </cell>
          <cell r="L12">
            <v>1265.0574878447369</v>
          </cell>
          <cell r="M12">
            <v>40</v>
          </cell>
          <cell r="N12">
            <v>506.02299513789478</v>
          </cell>
          <cell r="O12">
            <v>1800</v>
          </cell>
        </row>
        <row r="13">
          <cell r="B13" t="str">
            <v xml:space="preserve">Вливание в носоглотку лекарственных веществ </v>
          </cell>
          <cell r="C13">
            <v>624.42448436460404</v>
          </cell>
          <cell r="D13">
            <v>71.290326014637387</v>
          </cell>
          <cell r="E13">
            <v>0.64460514996942131</v>
          </cell>
          <cell r="F13">
            <v>1079.3499999999999</v>
          </cell>
          <cell r="G13">
            <v>0.15093270249624208</v>
          </cell>
          <cell r="H13">
            <v>3.0326207517624679</v>
          </cell>
          <cell r="I13">
            <v>1778.8929689834695</v>
          </cell>
          <cell r="J13">
            <v>30</v>
          </cell>
          <cell r="K13">
            <v>208.7144431137724</v>
          </cell>
          <cell r="L13">
            <v>1987.6074120972419</v>
          </cell>
          <cell r="M13">
            <v>40</v>
          </cell>
          <cell r="N13">
            <v>795.04296483889675</v>
          </cell>
          <cell r="O13">
            <v>2800</v>
          </cell>
        </row>
        <row r="14">
          <cell r="B14" t="str">
            <v>Туалет уха с турундой</v>
          </cell>
          <cell r="C14">
            <v>624.42448436460404</v>
          </cell>
          <cell r="D14">
            <v>71.290326014637387</v>
          </cell>
          <cell r="E14">
            <v>0.64517429786890845</v>
          </cell>
          <cell r="F14">
            <v>1040.5999999999999</v>
          </cell>
          <cell r="G14">
            <v>0.15093270249624208</v>
          </cell>
          <cell r="H14">
            <v>3.0326207517624679</v>
          </cell>
          <cell r="I14">
            <v>1740.143538131369</v>
          </cell>
          <cell r="J14">
            <v>30</v>
          </cell>
          <cell r="K14">
            <v>208.7144431137724</v>
          </cell>
          <cell r="L14">
            <v>1948.8579812451414</v>
          </cell>
          <cell r="M14">
            <v>40</v>
          </cell>
          <cell r="N14">
            <v>779.54319249805667</v>
          </cell>
          <cell r="O14">
            <v>2700</v>
          </cell>
        </row>
        <row r="15">
          <cell r="B15" t="str">
            <v>Продувание евстахиевой трубы по Политцеру</v>
          </cell>
          <cell r="C15">
            <v>624.42448436460404</v>
          </cell>
          <cell r="D15">
            <v>71.290326014637387</v>
          </cell>
          <cell r="E15">
            <v>0.59116594252572285</v>
          </cell>
          <cell r="F15">
            <v>808.7600000000001</v>
          </cell>
          <cell r="G15">
            <v>0.15093270249624208</v>
          </cell>
          <cell r="H15">
            <v>19.38108254731204</v>
          </cell>
          <cell r="I15">
            <v>1524.5979915715754</v>
          </cell>
          <cell r="J15">
            <v>30</v>
          </cell>
          <cell r="K15">
            <v>208.7144431137724</v>
          </cell>
          <cell r="L15">
            <v>1733.3124346853479</v>
          </cell>
          <cell r="M15">
            <v>40</v>
          </cell>
          <cell r="N15">
            <v>693.32497387413923</v>
          </cell>
          <cell r="O15">
            <v>2400</v>
          </cell>
        </row>
        <row r="16">
          <cell r="B16" t="str">
            <v>Вливание в гортань лекарственных средств</v>
          </cell>
          <cell r="C16">
            <v>557.36678158833843</v>
          </cell>
          <cell r="D16">
            <v>63.584844250892154</v>
          </cell>
          <cell r="E16">
            <v>0.48552121346532523</v>
          </cell>
          <cell r="F16">
            <v>970.79000000000019</v>
          </cell>
          <cell r="G16">
            <v>0.1220902751175539</v>
          </cell>
          <cell r="H16">
            <v>2.4260966014099745</v>
          </cell>
          <cell r="I16">
            <v>1594.7753339292235</v>
          </cell>
          <cell r="J16">
            <v>30</v>
          </cell>
          <cell r="K16">
            <v>186.28548775176918</v>
          </cell>
          <cell r="L16">
            <v>1781.0608216809926</v>
          </cell>
          <cell r="M16">
            <v>40</v>
          </cell>
          <cell r="N16">
            <v>712.42432867239711</v>
          </cell>
          <cell r="O16">
            <v>2500</v>
          </cell>
        </row>
        <row r="17">
          <cell r="B17" t="str">
            <v>Удаление серной пробки (одно ухо)</v>
          </cell>
          <cell r="C17">
            <v>624.42448436460404</v>
          </cell>
          <cell r="D17">
            <v>71.290326014637387</v>
          </cell>
          <cell r="E17">
            <v>0.48976121830413244</v>
          </cell>
          <cell r="F17">
            <v>1535.5800000000002</v>
          </cell>
          <cell r="G17">
            <v>0.15093270249624208</v>
          </cell>
          <cell r="H17">
            <v>3.0326207517624679</v>
          </cell>
          <cell r="I17">
            <v>2234.9681250518042</v>
          </cell>
          <cell r="J17">
            <v>30</v>
          </cell>
          <cell r="K17">
            <v>208.7144431137724</v>
          </cell>
          <cell r="L17">
            <v>2443.6825681655764</v>
          </cell>
          <cell r="M17">
            <v>40</v>
          </cell>
          <cell r="N17">
            <v>977.47302726623059</v>
          </cell>
          <cell r="O17">
            <v>3400</v>
          </cell>
        </row>
        <row r="18">
          <cell r="B18" t="str">
            <v>Промывание носа методом перемещения (по Проетцу)</v>
          </cell>
          <cell r="C18">
            <v>624.42448436460404</v>
          </cell>
          <cell r="D18">
            <v>71.290326014637387</v>
          </cell>
          <cell r="E18">
            <v>0.41895144895394393</v>
          </cell>
          <cell r="F18">
            <v>1589.14</v>
          </cell>
          <cell r="G18">
            <v>0.15093270249624208</v>
          </cell>
          <cell r="H18">
            <v>19.38108254731204</v>
          </cell>
          <cell r="I18">
            <v>2304.8057770780038</v>
          </cell>
          <cell r="J18">
            <v>30</v>
          </cell>
          <cell r="K18">
            <v>208.7144431137724</v>
          </cell>
          <cell r="L18">
            <v>2513.5202201917764</v>
          </cell>
          <cell r="M18">
            <v>40</v>
          </cell>
          <cell r="N18">
            <v>1005.4080880767106</v>
          </cell>
          <cell r="O18">
            <v>3500</v>
          </cell>
        </row>
        <row r="19">
          <cell r="B19" t="str">
            <v>Вскрытие абсцесса (носа)</v>
          </cell>
          <cell r="C19">
            <v>1630.2900260085889</v>
          </cell>
          <cell r="D19">
            <v>185.25755247081594</v>
          </cell>
          <cell r="E19">
            <v>1.2967541348279872</v>
          </cell>
          <cell r="F19">
            <v>808.20500000000004</v>
          </cell>
          <cell r="G19">
            <v>0.5835691131765649</v>
          </cell>
          <cell r="H19">
            <v>77.524330189248161</v>
          </cell>
          <cell r="I19">
            <v>2703.1572319166576</v>
          </cell>
          <cell r="J19">
            <v>30</v>
          </cell>
          <cell r="K19">
            <v>544.66427354382142</v>
          </cell>
          <cell r="L19">
            <v>3247.8215054604789</v>
          </cell>
          <cell r="M19">
            <v>40</v>
          </cell>
          <cell r="N19">
            <v>1299.1286021841915</v>
          </cell>
          <cell r="O19">
            <v>4500</v>
          </cell>
        </row>
        <row r="20">
          <cell r="B20" t="str">
            <v>Удаление инородных тел из носа</v>
          </cell>
          <cell r="C20">
            <v>1295.0015121272606</v>
          </cell>
          <cell r="D20">
            <v>147.20514365208976</v>
          </cell>
          <cell r="E20">
            <v>0.96702638494055637</v>
          </cell>
          <cell r="F20">
            <v>730.76</v>
          </cell>
          <cell r="G20">
            <v>0.43935697628312403</v>
          </cell>
          <cell r="H20">
            <v>9.0978622552874047</v>
          </cell>
          <cell r="I20">
            <v>2183.4709013958618</v>
          </cell>
          <cell r="J20">
            <v>30</v>
          </cell>
          <cell r="K20">
            <v>432.66199673380515</v>
          </cell>
          <cell r="L20">
            <v>2616.132898129667</v>
          </cell>
          <cell r="M20">
            <v>40</v>
          </cell>
          <cell r="N20">
            <v>1046.4531592518667</v>
          </cell>
          <cell r="O20">
            <v>3700</v>
          </cell>
        </row>
        <row r="21">
          <cell r="B21" t="str">
            <v>Анемизация слизистой носа</v>
          </cell>
          <cell r="C21">
            <v>624.42448436460404</v>
          </cell>
          <cell r="D21">
            <v>71.290326014637387</v>
          </cell>
          <cell r="E21">
            <v>0.41895144895394393</v>
          </cell>
          <cell r="F21">
            <v>678.46</v>
          </cell>
          <cell r="G21">
            <v>0.15093270249624208</v>
          </cell>
          <cell r="H21">
            <v>19.38108254731204</v>
          </cell>
          <cell r="I21">
            <v>1394.1257770780037</v>
          </cell>
          <cell r="J21">
            <v>30</v>
          </cell>
          <cell r="K21">
            <v>208.7144431137724</v>
          </cell>
          <cell r="L21">
            <v>1602.8402201917761</v>
          </cell>
          <cell r="M21">
            <v>40</v>
          </cell>
          <cell r="N21">
            <v>641.13608807671051</v>
          </cell>
          <cell r="O21">
            <v>2200</v>
          </cell>
        </row>
        <row r="22">
          <cell r="B22" t="str">
            <v>Вскрытие абсцесса (одно ухо)</v>
          </cell>
          <cell r="C22">
            <v>1630.2900260085889</v>
          </cell>
          <cell r="D22">
            <v>185.25755247081594</v>
          </cell>
          <cell r="E22">
            <v>1.2290234346122568</v>
          </cell>
          <cell r="F22">
            <v>1062.4349999999999</v>
          </cell>
          <cell r="G22">
            <v>0.5835691131765649</v>
          </cell>
          <cell r="H22">
            <v>12.130483007049872</v>
          </cell>
          <cell r="I22">
            <v>2891.9256540342431</v>
          </cell>
          <cell r="J22">
            <v>30</v>
          </cell>
          <cell r="K22">
            <v>544.66427354382142</v>
          </cell>
          <cell r="L22">
            <v>3436.5899275780644</v>
          </cell>
          <cell r="M22">
            <v>40</v>
          </cell>
          <cell r="N22">
            <v>1374.6359710312258</v>
          </cell>
          <cell r="O22">
            <v>4800</v>
          </cell>
        </row>
        <row r="23">
          <cell r="B23" t="str">
            <v>Вскрытие абсцедирующих фурункулов: носа; наружного слухового прохода</v>
          </cell>
          <cell r="C23">
            <v>1630.2900260085889</v>
          </cell>
          <cell r="D23">
            <v>185.25755247081594</v>
          </cell>
          <cell r="E23">
            <v>1.3597594373542476</v>
          </cell>
          <cell r="F23">
            <v>1083.7049999999999</v>
          </cell>
          <cell r="G23">
            <v>0.5835691131765649</v>
          </cell>
          <cell r="H23">
            <v>12.130483007049872</v>
          </cell>
          <cell r="I23">
            <v>2913.3263900369857</v>
          </cell>
          <cell r="J23">
            <v>30</v>
          </cell>
          <cell r="K23">
            <v>544.66427354382142</v>
          </cell>
          <cell r="L23">
            <v>3457.990663580807</v>
          </cell>
          <cell r="M23">
            <v>40</v>
          </cell>
          <cell r="N23">
            <v>1383.1962654323229</v>
          </cell>
          <cell r="O23">
            <v>4800</v>
          </cell>
        </row>
        <row r="24">
          <cell r="B24" t="str">
            <v>Промывание миндалин</v>
          </cell>
          <cell r="C24">
            <v>624.42448436460404</v>
          </cell>
          <cell r="D24">
            <v>71.290326014637387</v>
          </cell>
          <cell r="E24">
            <v>0.28814425022009849</v>
          </cell>
          <cell r="F24">
            <v>1082.3600000000001</v>
          </cell>
          <cell r="G24">
            <v>0.15093270249624208</v>
          </cell>
          <cell r="H24">
            <v>3.0326207517624679</v>
          </cell>
          <cell r="I24">
            <v>1781.5465080837203</v>
          </cell>
          <cell r="J24">
            <v>30</v>
          </cell>
          <cell r="K24">
            <v>208.7144431137724</v>
          </cell>
          <cell r="L24">
            <v>1990.2609511974927</v>
          </cell>
          <cell r="M24">
            <v>40</v>
          </cell>
          <cell r="N24">
            <v>796.10438047899709</v>
          </cell>
          <cell r="O24">
            <v>2800</v>
          </cell>
        </row>
        <row r="25">
          <cell r="B25" t="str">
            <v>Катетиризация Евстахиевой (слуховой) трубы</v>
          </cell>
          <cell r="C25">
            <v>1403.4709369140508</v>
          </cell>
          <cell r="D25">
            <v>159.36973900683483</v>
          </cell>
          <cell r="E25">
            <v>0.59116594252572285</v>
          </cell>
          <cell r="F25">
            <v>686.23500000000001</v>
          </cell>
          <cell r="G25">
            <v>0.43935697628312403</v>
          </cell>
          <cell r="H25">
            <v>9.0978622552874047</v>
          </cell>
          <cell r="I25">
            <v>2259.2040610949821</v>
          </cell>
          <cell r="J25">
            <v>30</v>
          </cell>
          <cell r="K25">
            <v>468.85220277626564</v>
          </cell>
          <cell r="L25">
            <v>2728.0562638712477</v>
          </cell>
          <cell r="M25">
            <v>40</v>
          </cell>
          <cell r="N25">
            <v>1091.2225055484992</v>
          </cell>
          <cell r="O25">
            <v>3800</v>
          </cell>
        </row>
        <row r="26">
          <cell r="B26" t="str">
            <v>Передняя тампонада носа</v>
          </cell>
          <cell r="C26">
            <v>624.42448436460404</v>
          </cell>
          <cell r="D26">
            <v>71.290326014637387</v>
          </cell>
          <cell r="E26">
            <v>0.82841471938278322</v>
          </cell>
          <cell r="F26">
            <v>822.26</v>
          </cell>
          <cell r="G26">
            <v>0.15093270249624208</v>
          </cell>
          <cell r="H26">
            <v>3.0326207517624679</v>
          </cell>
          <cell r="I26">
            <v>1521.9867785528829</v>
          </cell>
          <cell r="J26">
            <v>30</v>
          </cell>
          <cell r="K26">
            <v>208.7144431137724</v>
          </cell>
          <cell r="L26">
            <v>1730.7012216666553</v>
          </cell>
          <cell r="M26">
            <v>40</v>
          </cell>
          <cell r="N26">
            <v>692.28048866666222</v>
          </cell>
          <cell r="O26">
            <v>2400</v>
          </cell>
        </row>
        <row r="27">
          <cell r="B27" t="str">
            <v>Вскрытие гематомы Лор органов</v>
          </cell>
          <cell r="C27">
            <v>1630.2900260085889</v>
          </cell>
          <cell r="D27">
            <v>185.25755247081594</v>
          </cell>
          <cell r="E27">
            <v>1.3597594373542476</v>
          </cell>
          <cell r="F27">
            <v>1046.72</v>
          </cell>
          <cell r="G27">
            <v>0.5835691131765649</v>
          </cell>
          <cell r="H27">
            <v>12.130483007049872</v>
          </cell>
          <cell r="I27">
            <v>2876.3413900369856</v>
          </cell>
          <cell r="J27">
            <v>30</v>
          </cell>
          <cell r="K27">
            <v>544.66427354382142</v>
          </cell>
          <cell r="L27">
            <v>3421.0056635808069</v>
          </cell>
          <cell r="M27">
            <v>40</v>
          </cell>
          <cell r="N27">
            <v>1368.4022654323228</v>
          </cell>
          <cell r="O27">
            <v>4800</v>
          </cell>
        </row>
        <row r="28">
          <cell r="B28" t="str">
            <v>Удаление инородных тел из гортани</v>
          </cell>
          <cell r="C28">
            <v>1295.0015121272606</v>
          </cell>
          <cell r="D28">
            <v>147.20514365208976</v>
          </cell>
          <cell r="E28">
            <v>0.91819727548270447</v>
          </cell>
          <cell r="F28">
            <v>667.66000000000008</v>
          </cell>
          <cell r="G28">
            <v>0.43935697628312403</v>
          </cell>
          <cell r="H28">
            <v>9.0978622552874047</v>
          </cell>
          <cell r="I28">
            <v>2120.3220722864044</v>
          </cell>
          <cell r="J28">
            <v>30</v>
          </cell>
          <cell r="K28">
            <v>432.66199673380515</v>
          </cell>
          <cell r="L28">
            <v>2552.9840690202095</v>
          </cell>
          <cell r="M28">
            <v>40</v>
          </cell>
          <cell r="N28">
            <v>1021.1936276080838</v>
          </cell>
          <cell r="O28">
            <v>3600</v>
          </cell>
        </row>
        <row r="29">
          <cell r="B29" t="str">
            <v>Внутриносовая блокада</v>
          </cell>
          <cell r="C29">
            <v>758.53988991713527</v>
          </cell>
          <cell r="D29">
            <v>86.416289542127856</v>
          </cell>
          <cell r="E29">
            <v>0.28814425022009849</v>
          </cell>
          <cell r="F29">
            <v>626.02</v>
          </cell>
          <cell r="G29">
            <v>0.20861755725361847</v>
          </cell>
          <cell r="H29">
            <v>4.2456690524674556</v>
          </cell>
          <cell r="I29">
            <v>1475.7186103192041</v>
          </cell>
          <cell r="J29">
            <v>30</v>
          </cell>
          <cell r="K29">
            <v>253.48685383777894</v>
          </cell>
          <cell r="L29">
            <v>1729.205464156983</v>
          </cell>
          <cell r="M29">
            <v>40</v>
          </cell>
          <cell r="N29">
            <v>691.68218566279324</v>
          </cell>
          <cell r="O29">
            <v>2400</v>
          </cell>
        </row>
        <row r="30">
          <cell r="B30" t="str">
            <v>Промывание пазух через соустье</v>
          </cell>
          <cell r="C30">
            <v>959.71299824593234</v>
          </cell>
          <cell r="D30">
            <v>109.24773483336358</v>
          </cell>
          <cell r="E30">
            <v>0.41895144895394393</v>
          </cell>
          <cell r="F30">
            <v>1086.1399999999999</v>
          </cell>
          <cell r="G30">
            <v>0.29514483938968306</v>
          </cell>
          <cell r="H30">
            <v>38.762165094624081</v>
          </cell>
          <cell r="I30">
            <v>2194.5769944622634</v>
          </cell>
          <cell r="J30">
            <v>30</v>
          </cell>
          <cell r="K30">
            <v>320.68821992378878</v>
          </cell>
          <cell r="L30">
            <v>2515.2652143860523</v>
          </cell>
          <cell r="M30">
            <v>40</v>
          </cell>
          <cell r="N30">
            <v>1006.106085754421</v>
          </cell>
          <cell r="O30">
            <v>3500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   "/>
      <sheetName val="Зарпл."/>
      <sheetName val="Мягк.ин."/>
      <sheetName val="Износ"/>
      <sheetName val="медикаменты"/>
      <sheetName val="калькуляц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B12" t="str">
            <v>Перевязка легкая</v>
          </cell>
          <cell r="C12">
            <v>820.68975903614455</v>
          </cell>
          <cell r="D12">
            <v>93.230356626506023</v>
          </cell>
          <cell r="E12">
            <v>1.8111924299549047</v>
          </cell>
          <cell r="F12">
            <v>965.29699999999991</v>
          </cell>
          <cell r="G12">
            <v>2.7336236281645458</v>
          </cell>
          <cell r="H12">
            <v>1883.76193172077</v>
          </cell>
          <cell r="I12">
            <v>30</v>
          </cell>
          <cell r="J12">
            <v>274.17603469879515</v>
          </cell>
          <cell r="K12">
            <v>2157.9379664195653</v>
          </cell>
          <cell r="L12">
            <v>40</v>
          </cell>
          <cell r="M12">
            <v>863.17518656782613</v>
          </cell>
          <cell r="N12">
            <v>3000</v>
          </cell>
        </row>
        <row r="13">
          <cell r="B13" t="str">
            <v>Перевязка сложная</v>
          </cell>
          <cell r="C13">
            <v>820.68975903614455</v>
          </cell>
          <cell r="D13">
            <v>93.230356626506023</v>
          </cell>
          <cell r="E13">
            <v>1.8111924299549047</v>
          </cell>
          <cell r="F13">
            <v>1728.9500000000003</v>
          </cell>
          <cell r="G13">
            <v>2.7336236281645458</v>
          </cell>
          <cell r="H13">
            <v>2647.4149317207703</v>
          </cell>
          <cell r="I13">
            <v>30</v>
          </cell>
          <cell r="J13">
            <v>274.17603469879515</v>
          </cell>
          <cell r="K13">
            <v>2921.5909664195656</v>
          </cell>
          <cell r="L13">
            <v>40</v>
          </cell>
          <cell r="M13">
            <v>1168.6363865678263</v>
          </cell>
          <cell r="N13">
            <v>4100</v>
          </cell>
        </row>
        <row r="14">
          <cell r="B14" t="str">
            <v>Удаление ногтевой пластины</v>
          </cell>
          <cell r="C14">
            <v>1161.4312248995984</v>
          </cell>
          <cell r="D14">
            <v>131.93858714859439</v>
          </cell>
          <cell r="E14">
            <v>3.5417380726761958</v>
          </cell>
          <cell r="F14">
            <v>2215.607</v>
          </cell>
          <cell r="G14">
            <v>160.20722857315673</v>
          </cell>
          <cell r="H14">
            <v>3672.7257786940254</v>
          </cell>
          <cell r="I14">
            <v>30</v>
          </cell>
          <cell r="J14">
            <v>388.01094361445786</v>
          </cell>
          <cell r="K14">
            <v>4060.7367223084834</v>
          </cell>
          <cell r="L14">
            <v>40</v>
          </cell>
          <cell r="M14">
            <v>1624.2946889233936</v>
          </cell>
          <cell r="N14">
            <v>5700</v>
          </cell>
        </row>
        <row r="15">
          <cell r="B15" t="str">
            <v>Пластика ногтевой пластины</v>
          </cell>
          <cell r="C15">
            <v>1161.4312248995984</v>
          </cell>
          <cell r="D15">
            <v>131.93858714859439</v>
          </cell>
          <cell r="E15">
            <v>3.5417380726761958</v>
          </cell>
          <cell r="F15">
            <v>6187.5369999999994</v>
          </cell>
          <cell r="G15">
            <v>267.36663870911377</v>
          </cell>
          <cell r="H15">
            <v>7751.8151888299817</v>
          </cell>
          <cell r="I15">
            <v>30</v>
          </cell>
          <cell r="J15">
            <v>388.01094361445786</v>
          </cell>
          <cell r="K15">
            <v>8139.8261324444393</v>
          </cell>
          <cell r="L15">
            <v>40</v>
          </cell>
          <cell r="M15">
            <v>3255.930452977776</v>
          </cell>
          <cell r="N15">
            <v>11400</v>
          </cell>
        </row>
        <row r="16">
          <cell r="B16" t="str">
            <v>Вскрытие панацария</v>
          </cell>
          <cell r="C16">
            <v>820.68975903614455</v>
          </cell>
          <cell r="D16">
            <v>93.230356626506023</v>
          </cell>
          <cell r="E16">
            <v>1.8111924299549047</v>
          </cell>
          <cell r="F16">
            <v>3029.17</v>
          </cell>
          <cell r="G16">
            <v>133.68331935455689</v>
          </cell>
          <cell r="H16">
            <v>4078.5846274471623</v>
          </cell>
          <cell r="I16">
            <v>30</v>
          </cell>
          <cell r="J16">
            <v>274.17603469879515</v>
          </cell>
          <cell r="K16">
            <v>4352.7606621459572</v>
          </cell>
          <cell r="L16">
            <v>40</v>
          </cell>
          <cell r="M16">
            <v>1741.104264858383</v>
          </cell>
          <cell r="N16">
            <v>6100</v>
          </cell>
        </row>
        <row r="17">
          <cell r="B17" t="str">
            <v>Амбулаторная помощь при ожогах</v>
          </cell>
          <cell r="C17">
            <v>1161.4312248995984</v>
          </cell>
          <cell r="D17">
            <v>131.93858714859439</v>
          </cell>
          <cell r="E17">
            <v>3.5417380726761958</v>
          </cell>
          <cell r="F17">
            <v>2727.6669999999999</v>
          </cell>
          <cell r="G17">
            <v>253.16944387319634</v>
          </cell>
          <cell r="H17">
            <v>4277.7479939940658</v>
          </cell>
          <cell r="I17">
            <v>30</v>
          </cell>
          <cell r="J17">
            <v>388.01094361445786</v>
          </cell>
          <cell r="K17">
            <v>4665.7589376085234</v>
          </cell>
          <cell r="L17">
            <v>40</v>
          </cell>
          <cell r="M17">
            <v>1866.3035750434094</v>
          </cell>
          <cell r="N17">
            <v>6500</v>
          </cell>
        </row>
        <row r="18">
          <cell r="B18" t="str">
            <v xml:space="preserve">Блокада новокаиновая </v>
          </cell>
          <cell r="C18">
            <v>1161.4312248995984</v>
          </cell>
          <cell r="D18">
            <v>131.93858714859439</v>
          </cell>
          <cell r="E18">
            <v>3.5417380726761958</v>
          </cell>
          <cell r="F18">
            <v>988.38</v>
          </cell>
          <cell r="G18">
            <v>80.103614286578363</v>
          </cell>
          <cell r="H18">
            <v>2365.3951644074473</v>
          </cell>
          <cell r="I18">
            <v>30</v>
          </cell>
          <cell r="J18">
            <v>388.01094361445786</v>
          </cell>
          <cell r="K18">
            <v>2753.4061080219053</v>
          </cell>
          <cell r="L18">
            <v>40</v>
          </cell>
          <cell r="M18">
            <v>1101.3624432087622</v>
          </cell>
          <cell r="N18">
            <v>3900</v>
          </cell>
        </row>
        <row r="19">
          <cell r="B19" t="str">
            <v>Грыжесечение (маленький размер)</v>
          </cell>
          <cell r="C19">
            <v>4568.8458835341362</v>
          </cell>
          <cell r="D19">
            <v>519.02089236947791</v>
          </cell>
          <cell r="E19">
            <v>20.84719449988911</v>
          </cell>
          <cell r="F19">
            <v>10094.450000000001</v>
          </cell>
          <cell r="G19">
            <v>802.0999161273412</v>
          </cell>
          <cell r="H19">
            <v>16005.263886530845</v>
          </cell>
          <cell r="I19">
            <v>30</v>
          </cell>
          <cell r="J19">
            <v>1526.3600327710842</v>
          </cell>
          <cell r="K19">
            <v>17531.623919301928</v>
          </cell>
          <cell r="L19">
            <v>40</v>
          </cell>
          <cell r="M19">
            <v>7012.6495677207713</v>
          </cell>
          <cell r="N19">
            <v>24500</v>
          </cell>
        </row>
        <row r="20">
          <cell r="B20" t="str">
            <v>Грыжесечение (средний размер)</v>
          </cell>
          <cell r="C20">
            <v>10702.192269076304</v>
          </cell>
          <cell r="D20">
            <v>1215.7690417670681</v>
          </cell>
          <cell r="E20">
            <v>31.230468356216857</v>
          </cell>
          <cell r="F20">
            <v>14968.400000000001</v>
          </cell>
          <cell r="G20">
            <v>1203.1498741910118</v>
          </cell>
          <cell r="H20">
            <v>28120.7416533906</v>
          </cell>
          <cell r="I20">
            <v>30</v>
          </cell>
          <cell r="J20">
            <v>3575.3883932530111</v>
          </cell>
          <cell r="K20">
            <v>31696.130046643611</v>
          </cell>
          <cell r="L20">
            <v>40</v>
          </cell>
          <cell r="M20">
            <v>12678.452018657445</v>
          </cell>
          <cell r="N20">
            <v>44400</v>
          </cell>
        </row>
        <row r="21">
          <cell r="B21" t="str">
            <v>Грыжесечение (большой  размер)</v>
          </cell>
          <cell r="C21">
            <v>12746.641064257028</v>
          </cell>
          <cell r="D21">
            <v>1448.0184248995984</v>
          </cell>
          <cell r="E21">
            <v>62.380289925200096</v>
          </cell>
          <cell r="F21">
            <v>23544.28</v>
          </cell>
          <cell r="G21">
            <v>2406.2997483820236</v>
          </cell>
          <cell r="H21">
            <v>40207.619527463845</v>
          </cell>
          <cell r="I21">
            <v>30</v>
          </cell>
          <cell r="J21">
            <v>4258.3978467469879</v>
          </cell>
          <cell r="K21">
            <v>44466.017374210831</v>
          </cell>
          <cell r="L21">
            <v>40</v>
          </cell>
          <cell r="M21">
            <v>17786.406949684333</v>
          </cell>
          <cell r="N21">
            <v>62300</v>
          </cell>
        </row>
        <row r="22">
          <cell r="B22" t="str">
            <v>Операция по поводу водянки яичка</v>
          </cell>
          <cell r="C22">
            <v>8657.7434738955817</v>
          </cell>
          <cell r="D22">
            <v>983.51965863453813</v>
          </cell>
          <cell r="E22">
            <v>41.613742212544601</v>
          </cell>
          <cell r="F22">
            <v>12165.427</v>
          </cell>
          <cell r="G22">
            <v>668.41659677278437</v>
          </cell>
          <cell r="H22">
            <v>22516.720471515448</v>
          </cell>
          <cell r="I22">
            <v>30</v>
          </cell>
          <cell r="J22">
            <v>2892.3789397590358</v>
          </cell>
          <cell r="K22">
            <v>25409.099411274485</v>
          </cell>
          <cell r="L22">
            <v>40</v>
          </cell>
          <cell r="M22">
            <v>10163.639764509795</v>
          </cell>
          <cell r="N22">
            <v>35600</v>
          </cell>
        </row>
        <row r="23">
          <cell r="B23" t="str">
            <v>Операция при варикоцеле</v>
          </cell>
          <cell r="C23">
            <v>10702.192269076304</v>
          </cell>
          <cell r="D23">
            <v>1215.7690417670681</v>
          </cell>
          <cell r="E23">
            <v>51.997016068872348</v>
          </cell>
          <cell r="F23">
            <v>22493.53</v>
          </cell>
          <cell r="G23">
            <v>668.41659677278437</v>
          </cell>
          <cell r="H23">
            <v>35131.904923685026</v>
          </cell>
          <cell r="I23">
            <v>30</v>
          </cell>
          <cell r="J23">
            <v>3575.3883932530111</v>
          </cell>
          <cell r="K23">
            <v>38707.293316938034</v>
          </cell>
          <cell r="L23">
            <v>40</v>
          </cell>
          <cell r="M23">
            <v>15482.917326775214</v>
          </cell>
          <cell r="N23">
            <v>54200</v>
          </cell>
        </row>
        <row r="24">
          <cell r="B24" t="str">
            <v>Введение внутрисуставной инъекции</v>
          </cell>
          <cell r="C24">
            <v>820.68975903614455</v>
          </cell>
          <cell r="D24">
            <v>93.230356626506023</v>
          </cell>
          <cell r="E24">
            <v>1.8111924299549047</v>
          </cell>
          <cell r="F24">
            <v>1268.7469999999998</v>
          </cell>
          <cell r="G24">
            <v>80.103614286578363</v>
          </cell>
          <cell r="H24">
            <v>2264.5819223791837</v>
          </cell>
          <cell r="I24">
            <v>30</v>
          </cell>
          <cell r="J24">
            <v>274.17603469879515</v>
          </cell>
          <cell r="K24">
            <v>2538.757957077979</v>
          </cell>
          <cell r="L24">
            <v>40</v>
          </cell>
          <cell r="M24">
            <v>1015.5031828311917</v>
          </cell>
          <cell r="N24">
            <v>3600</v>
          </cell>
        </row>
        <row r="25">
          <cell r="B25" t="str">
            <v>Снятие послеоперационных швов</v>
          </cell>
          <cell r="C25">
            <v>1161.4312248995984</v>
          </cell>
          <cell r="D25">
            <v>131.93858714859439</v>
          </cell>
          <cell r="E25">
            <v>3.5417380726761958</v>
          </cell>
          <cell r="F25">
            <v>1022.5069999999999</v>
          </cell>
          <cell r="G25">
            <v>160.20722857315673</v>
          </cell>
          <cell r="H25">
            <v>2479.6257786940259</v>
          </cell>
          <cell r="I25">
            <v>30</v>
          </cell>
          <cell r="J25">
            <v>388.01094361445786</v>
          </cell>
          <cell r="K25">
            <v>2867.636722308484</v>
          </cell>
          <cell r="L25">
            <v>40</v>
          </cell>
          <cell r="M25">
            <v>1147.0546889233935</v>
          </cell>
          <cell r="N25">
            <v>4000</v>
          </cell>
        </row>
        <row r="26">
          <cell r="B26" t="str">
            <v>Снятие гипсовых повязок</v>
          </cell>
          <cell r="C26">
            <v>1161.4312248995984</v>
          </cell>
          <cell r="D26">
            <v>131.93858714859439</v>
          </cell>
          <cell r="E26">
            <v>3.5417380726761958</v>
          </cell>
          <cell r="F26">
            <v>674.6400000000001</v>
          </cell>
          <cell r="G26">
            <v>320.41445714631345</v>
          </cell>
          <cell r="H26">
            <v>2291.9660072671827</v>
          </cell>
          <cell r="I26">
            <v>30</v>
          </cell>
          <cell r="J26">
            <v>388.01094361445786</v>
          </cell>
          <cell r="K26">
            <v>2679.9769508816407</v>
          </cell>
          <cell r="L26">
            <v>40</v>
          </cell>
          <cell r="M26">
            <v>1071.9907803526564</v>
          </cell>
          <cell r="N26">
            <v>3800</v>
          </cell>
        </row>
        <row r="27">
          <cell r="B27" t="str">
            <v>Обработка,вскрытие подкожных абсцессов и прижигание под местной анестезией</v>
          </cell>
          <cell r="C27">
            <v>1502.1726907630523</v>
          </cell>
          <cell r="D27">
            <v>170.64681767068274</v>
          </cell>
          <cell r="E27">
            <v>3.5417380726761958</v>
          </cell>
          <cell r="F27">
            <v>1507.8969999999999</v>
          </cell>
          <cell r="G27">
            <v>401.0499580636706</v>
          </cell>
          <cell r="H27">
            <v>3585.3082045700821</v>
          </cell>
          <cell r="I27">
            <v>30</v>
          </cell>
          <cell r="J27">
            <v>501.84585253012051</v>
          </cell>
          <cell r="K27">
            <v>4087.1540571002024</v>
          </cell>
          <cell r="L27">
            <v>40</v>
          </cell>
          <cell r="M27">
            <v>1634.8616228400811</v>
          </cell>
          <cell r="N27">
            <v>5700</v>
          </cell>
        </row>
        <row r="28">
          <cell r="B28" t="str">
            <v>Амбулаторные операции вскрытия гигромы, атеромы, фурункулы и другие образования в мягких тканях в средних размерах</v>
          </cell>
          <cell r="C28">
            <v>1842.9141566265062</v>
          </cell>
          <cell r="D28">
            <v>209.35504819277108</v>
          </cell>
          <cell r="E28">
            <v>7.0028293581187775</v>
          </cell>
          <cell r="F28">
            <v>3608.5169999999998</v>
          </cell>
          <cell r="G28">
            <v>267.36663870911377</v>
          </cell>
          <cell r="H28">
            <v>5935.1556728865089</v>
          </cell>
          <cell r="I28">
            <v>30</v>
          </cell>
          <cell r="J28">
            <v>615.68076144578311</v>
          </cell>
          <cell r="K28">
            <v>6550.8364343322919</v>
          </cell>
          <cell r="L28">
            <v>40</v>
          </cell>
          <cell r="M28">
            <v>2620.3345737329169</v>
          </cell>
          <cell r="N28">
            <v>9200</v>
          </cell>
        </row>
        <row r="29">
          <cell r="B29" t="str">
            <v xml:space="preserve"> Амбулаторные операции вскрытия гигромы, атеромы, фурункулы и другие  образования в мягких тканях в больших размерах</v>
          </cell>
          <cell r="C29">
            <v>2524.3970883534134</v>
          </cell>
          <cell r="D29">
            <v>286.77150923694779</v>
          </cell>
          <cell r="E29">
            <v>10.463920643561361</v>
          </cell>
          <cell r="F29">
            <v>6469.4670000000006</v>
          </cell>
          <cell r="G29">
            <v>534.73327741822754</v>
          </cell>
          <cell r="H29">
            <v>9825.8327956521498</v>
          </cell>
          <cell r="I29">
            <v>30</v>
          </cell>
          <cell r="J29">
            <v>843.3505792771083</v>
          </cell>
          <cell r="K29">
            <v>10669.183374929258</v>
          </cell>
          <cell r="L29">
            <v>40</v>
          </cell>
          <cell r="M29">
            <v>4267.6733499717038</v>
          </cell>
          <cell r="N29">
            <v>14900</v>
          </cell>
        </row>
        <row r="30">
          <cell r="B30" t="str">
            <v>Первично-хирургическая обработка ушибленных,резанных и др.ран</v>
          </cell>
          <cell r="C30">
            <v>1161.4312248995984</v>
          </cell>
          <cell r="D30">
            <v>131.93858714859439</v>
          </cell>
          <cell r="E30">
            <v>3.5417380726761958</v>
          </cell>
          <cell r="F30">
            <v>4128.2070000000003</v>
          </cell>
          <cell r="G30">
            <v>267.36663870911377</v>
          </cell>
          <cell r="H30">
            <v>5692.4851888299827</v>
          </cell>
          <cell r="I30">
            <v>30</v>
          </cell>
          <cell r="J30">
            <v>388.01094361445786</v>
          </cell>
          <cell r="K30">
            <v>6080.4961324444403</v>
          </cell>
          <cell r="L30">
            <v>40</v>
          </cell>
          <cell r="M30">
            <v>2432.198452977776</v>
          </cell>
          <cell r="N30">
            <v>8500</v>
          </cell>
        </row>
        <row r="31">
          <cell r="B31" t="str">
            <v>Наложение гипсовой лангеты</v>
          </cell>
          <cell r="C31">
            <v>1842.9141566265062</v>
          </cell>
          <cell r="D31">
            <v>209.35504819277108</v>
          </cell>
          <cell r="E31">
            <v>7.0028293581187775</v>
          </cell>
          <cell r="F31">
            <v>1645.46</v>
          </cell>
          <cell r="G31">
            <v>320.41445714631345</v>
          </cell>
          <cell r="H31">
            <v>4025.1464913237091</v>
          </cell>
          <cell r="I31">
            <v>30</v>
          </cell>
          <cell r="J31">
            <v>615.68076144578311</v>
          </cell>
          <cell r="K31">
            <v>4640.8272527694926</v>
          </cell>
          <cell r="L31">
            <v>40</v>
          </cell>
          <cell r="M31">
            <v>1856.3309011077972</v>
          </cell>
          <cell r="N31">
            <v>6500</v>
          </cell>
        </row>
        <row r="32">
          <cell r="B32" t="str">
            <v>Амбулаторно - травмотологические операции,диагностическая репозиция обломков</v>
          </cell>
          <cell r="C32">
            <v>1161.4312248995984</v>
          </cell>
          <cell r="D32">
            <v>131.93858714859439</v>
          </cell>
          <cell r="E32">
            <v>3.5417380726761958</v>
          </cell>
          <cell r="F32">
            <v>4753.2669999999998</v>
          </cell>
          <cell r="G32">
            <v>160.20722857315673</v>
          </cell>
          <cell r="H32">
            <v>6210.3857786940252</v>
          </cell>
          <cell r="I32">
            <v>30</v>
          </cell>
          <cell r="J32">
            <v>388.01094361445786</v>
          </cell>
          <cell r="K32">
            <v>6598.3967223084828</v>
          </cell>
          <cell r="L32">
            <v>40</v>
          </cell>
          <cell r="M32">
            <v>2639.3586889233934</v>
          </cell>
          <cell r="N32">
            <v>9200</v>
          </cell>
        </row>
        <row r="33">
          <cell r="B33" t="str">
            <v>Гипсовая повязка на кисть с блокадой места перелома и вывиха</v>
          </cell>
          <cell r="C33">
            <v>1842.9141566265062</v>
          </cell>
          <cell r="D33">
            <v>209.35504819277108</v>
          </cell>
          <cell r="E33">
            <v>7.0028293581187775</v>
          </cell>
          <cell r="F33">
            <v>2541.4369999999999</v>
          </cell>
          <cell r="G33">
            <v>320.41445714631345</v>
          </cell>
          <cell r="H33">
            <v>4921.1234913237095</v>
          </cell>
          <cell r="I33">
            <v>30</v>
          </cell>
          <cell r="J33">
            <v>615.68076144578311</v>
          </cell>
          <cell r="K33">
            <v>5536.8042527694925</v>
          </cell>
          <cell r="L33">
            <v>40</v>
          </cell>
          <cell r="M33">
            <v>2214.7217011077969</v>
          </cell>
          <cell r="N33">
            <v>7800</v>
          </cell>
        </row>
        <row r="34">
          <cell r="B34" t="str">
            <v>Пальцевое исследование прямой кишки,геморрой</v>
          </cell>
          <cell r="C34">
            <v>820.68975903614455</v>
          </cell>
          <cell r="D34">
            <v>93.230356626506023</v>
          </cell>
          <cell r="E34">
            <v>1.8111924299549047</v>
          </cell>
          <cell r="F34">
            <v>1749.2542857142857</v>
          </cell>
          <cell r="G34">
            <v>80.103614286578363</v>
          </cell>
          <cell r="H34">
            <v>2745.0892080934696</v>
          </cell>
          <cell r="I34">
            <v>30</v>
          </cell>
          <cell r="J34">
            <v>274.17603469879515</v>
          </cell>
          <cell r="K34">
            <v>3019.2652427922649</v>
          </cell>
          <cell r="L34">
            <v>40</v>
          </cell>
          <cell r="M34">
            <v>1207.706097116906</v>
          </cell>
          <cell r="N34">
            <v>4200</v>
          </cell>
        </row>
        <row r="35">
          <cell r="B35" t="str">
            <v>Циркумцизия</v>
          </cell>
          <cell r="C35">
            <v>1842.9141566265062</v>
          </cell>
          <cell r="D35">
            <v>209.35504819277108</v>
          </cell>
          <cell r="E35">
            <v>7.0028293581187775</v>
          </cell>
          <cell r="F35">
            <v>7909.25</v>
          </cell>
          <cell r="G35">
            <v>267.36663870911377</v>
          </cell>
          <cell r="H35">
            <v>10235.888672886511</v>
          </cell>
          <cell r="I35">
            <v>30</v>
          </cell>
          <cell r="J35">
            <v>615.68076144578311</v>
          </cell>
          <cell r="K35">
            <v>10851.569434332294</v>
          </cell>
          <cell r="L35">
            <v>40</v>
          </cell>
          <cell r="M35">
            <v>4340.6277737329174</v>
          </cell>
          <cell r="N35">
            <v>15200</v>
          </cell>
        </row>
        <row r="36">
          <cell r="B36" t="str">
            <v>Вскрытие гнойного мастита</v>
          </cell>
          <cell r="C36">
            <v>1161.4312248995984</v>
          </cell>
          <cell r="D36">
            <v>131.93858714859439</v>
          </cell>
          <cell r="E36">
            <v>3.5417380726761958</v>
          </cell>
          <cell r="F36">
            <v>4831.4539999999997</v>
          </cell>
          <cell r="G36">
            <v>401.0499580636706</v>
          </cell>
          <cell r="H36">
            <v>6529.4155081845392</v>
          </cell>
          <cell r="I36">
            <v>30</v>
          </cell>
          <cell r="J36">
            <v>388.01094361445786</v>
          </cell>
          <cell r="K36">
            <v>6917.4264517989968</v>
          </cell>
          <cell r="L36">
            <v>40</v>
          </cell>
          <cell r="M36">
            <v>2766.9705807195987</v>
          </cell>
          <cell r="N36">
            <v>9700</v>
          </cell>
        </row>
        <row r="37">
          <cell r="B37" t="str">
            <v>Оперативное вмешательство по поводу асцитов под местной  анестизией</v>
          </cell>
          <cell r="C37">
            <v>3205.8800200803212</v>
          </cell>
          <cell r="D37">
            <v>364.18797028112454</v>
          </cell>
          <cell r="E37">
            <v>10.463920643561361</v>
          </cell>
          <cell r="F37">
            <v>7103.07</v>
          </cell>
          <cell r="G37">
            <v>401.0499580636706</v>
          </cell>
          <cell r="H37">
            <v>11084.651869068679</v>
          </cell>
          <cell r="I37">
            <v>30</v>
          </cell>
          <cell r="J37">
            <v>1071.0203971084336</v>
          </cell>
          <cell r="K37">
            <v>12155.672266177113</v>
          </cell>
          <cell r="L37">
            <v>40</v>
          </cell>
          <cell r="M37">
            <v>4862.2689064708456</v>
          </cell>
          <cell r="N37">
            <v>17000</v>
          </cell>
        </row>
        <row r="38">
          <cell r="B38" t="str">
            <v>Вскрытие гидроаденита</v>
          </cell>
          <cell r="C38">
            <v>888.83805220883528</v>
          </cell>
          <cell r="D38">
            <v>100.97200273092368</v>
          </cell>
          <cell r="E38">
            <v>2.1573015584991633</v>
          </cell>
          <cell r="F38">
            <v>4665.4269999999997</v>
          </cell>
          <cell r="G38">
            <v>267.36663870911377</v>
          </cell>
          <cell r="H38">
            <v>5924.7609952073717</v>
          </cell>
          <cell r="I38">
            <v>30</v>
          </cell>
          <cell r="J38">
            <v>296.94301648192766</v>
          </cell>
          <cell r="K38">
            <v>6221.7040116892995</v>
          </cell>
          <cell r="L38">
            <v>40</v>
          </cell>
          <cell r="M38">
            <v>2488.6816046757199</v>
          </cell>
          <cell r="N38">
            <v>8700</v>
          </cell>
        </row>
        <row r="39">
          <cell r="B39" t="str">
            <v>Вскрытие парапроктита</v>
          </cell>
          <cell r="C39">
            <v>3205.8800200803212</v>
          </cell>
          <cell r="D39">
            <v>364.18797028112454</v>
          </cell>
          <cell r="E39">
            <v>13.925011929003942</v>
          </cell>
          <cell r="F39">
            <v>6626.317</v>
          </cell>
          <cell r="G39">
            <v>267.36663870911377</v>
          </cell>
          <cell r="H39">
            <v>10477.676640999563</v>
          </cell>
          <cell r="I39">
            <v>30</v>
          </cell>
          <cell r="J39">
            <v>1071.0203971084336</v>
          </cell>
          <cell r="K39">
            <v>11548.697038107997</v>
          </cell>
          <cell r="L39">
            <v>40</v>
          </cell>
          <cell r="M39">
            <v>4619.4788152431993</v>
          </cell>
          <cell r="N39">
            <v>16200</v>
          </cell>
        </row>
        <row r="40">
          <cell r="B40" t="str">
            <v>Вскрытие карбункула</v>
          </cell>
          <cell r="C40">
            <v>820.68975903614455</v>
          </cell>
          <cell r="D40">
            <v>93.230356626506023</v>
          </cell>
          <cell r="E40">
            <v>1.8111924299549047</v>
          </cell>
          <cell r="F40">
            <v>5232.9570000000003</v>
          </cell>
          <cell r="G40">
            <v>133.68331935455689</v>
          </cell>
          <cell r="H40">
            <v>6282.3716274471626</v>
          </cell>
          <cell r="I40">
            <v>30</v>
          </cell>
          <cell r="J40">
            <v>274.17603469879515</v>
          </cell>
          <cell r="K40">
            <v>6556.5476621459575</v>
          </cell>
          <cell r="L40">
            <v>40</v>
          </cell>
          <cell r="M40">
            <v>2622.6190648583834</v>
          </cell>
          <cell r="N40">
            <v>9200</v>
          </cell>
        </row>
        <row r="41">
          <cell r="B41" t="str">
            <v>Операции по поводу удаления доброкачесвенных образований молочных желез и других областей. маленький размер</v>
          </cell>
          <cell r="C41">
            <v>2524.3970883534134</v>
          </cell>
          <cell r="D41">
            <v>286.77150923694779</v>
          </cell>
          <cell r="E41">
            <v>10.463920643561361</v>
          </cell>
          <cell r="F41">
            <v>6364.0069999999996</v>
          </cell>
          <cell r="G41">
            <v>802.0999161273412</v>
          </cell>
          <cell r="H41">
            <v>9987.7394343612632</v>
          </cell>
          <cell r="I41">
            <v>30</v>
          </cell>
          <cell r="J41">
            <v>843.3505792771083</v>
          </cell>
          <cell r="K41">
            <v>10831.090013638372</v>
          </cell>
          <cell r="L41">
            <v>40</v>
          </cell>
          <cell r="M41">
            <v>4332.436005455349</v>
          </cell>
          <cell r="N41">
            <v>15200</v>
          </cell>
        </row>
        <row r="42">
          <cell r="B42" t="str">
            <v>Операции по поводу удаления доброкачесвенных образований молочных желез и других областей средний размер</v>
          </cell>
          <cell r="C42">
            <v>8657.7434738955817</v>
          </cell>
          <cell r="D42">
            <v>983.51965863453813</v>
          </cell>
          <cell r="E42">
            <v>41.613742212544601</v>
          </cell>
          <cell r="F42">
            <v>8891.1500000000015</v>
          </cell>
          <cell r="G42">
            <v>1336.8331935455687</v>
          </cell>
          <cell r="H42">
            <v>19910.860068288235</v>
          </cell>
          <cell r="I42">
            <v>30</v>
          </cell>
          <cell r="J42">
            <v>2892.3789397590358</v>
          </cell>
          <cell r="K42">
            <v>22803.239008047272</v>
          </cell>
          <cell r="L42">
            <v>40</v>
          </cell>
          <cell r="M42">
            <v>9121.2956032189086</v>
          </cell>
          <cell r="N42">
            <v>31900</v>
          </cell>
        </row>
        <row r="43">
          <cell r="B43" t="str">
            <v>Операции по поводу удаления доброкачесвенных образований молочных желез и других областей  большой размер</v>
          </cell>
          <cell r="C43">
            <v>10702.192269076304</v>
          </cell>
          <cell r="D43">
            <v>1215.7690417670681</v>
          </cell>
          <cell r="E43">
            <v>51.997016068872348</v>
          </cell>
          <cell r="F43">
            <v>15038.29</v>
          </cell>
          <cell r="G43">
            <v>2406.2997483820236</v>
          </cell>
          <cell r="H43">
            <v>29414.548075294268</v>
          </cell>
          <cell r="I43">
            <v>30</v>
          </cell>
          <cell r="J43">
            <v>3575.3883932530111</v>
          </cell>
          <cell r="K43">
            <v>32989.936468547276</v>
          </cell>
          <cell r="L43">
            <v>40</v>
          </cell>
          <cell r="M43">
            <v>13195.97458741891</v>
          </cell>
          <cell r="N43">
            <v>46200</v>
          </cell>
        </row>
        <row r="44">
          <cell r="B44" t="str">
            <v>Геммороидектомия один узел</v>
          </cell>
          <cell r="C44">
            <v>2183.65562248996</v>
          </cell>
          <cell r="D44">
            <v>248.06327871485945</v>
          </cell>
          <cell r="E44">
            <v>8.7333750008400699</v>
          </cell>
          <cell r="F44">
            <v>7267.3369999999995</v>
          </cell>
          <cell r="G44">
            <v>802.0999161273412</v>
          </cell>
          <cell r="H44">
            <v>10509.889192332999</v>
          </cell>
          <cell r="I44">
            <v>30</v>
          </cell>
          <cell r="J44">
            <v>729.51567036144581</v>
          </cell>
          <cell r="K44">
            <v>11239.404862694446</v>
          </cell>
          <cell r="L44">
            <v>40</v>
          </cell>
          <cell r="M44">
            <v>4495.7619450777784</v>
          </cell>
          <cell r="N44">
            <v>15700</v>
          </cell>
        </row>
        <row r="45">
          <cell r="B45" t="str">
            <v>Френулопластика (подрезание уздечки)</v>
          </cell>
          <cell r="C45">
            <v>1570.320983935743</v>
          </cell>
          <cell r="D45">
            <v>178.38846377510043</v>
          </cell>
          <cell r="E45">
            <v>5.618392843941745</v>
          </cell>
          <cell r="F45">
            <v>1159.55</v>
          </cell>
          <cell r="G45">
            <v>534.73327741822754</v>
          </cell>
          <cell r="H45">
            <v>3448.6111179730133</v>
          </cell>
          <cell r="I45">
            <v>30</v>
          </cell>
          <cell r="J45">
            <v>524.61283431325307</v>
          </cell>
          <cell r="K45">
            <v>3973.2239522862665</v>
          </cell>
          <cell r="L45">
            <v>40</v>
          </cell>
          <cell r="M45">
            <v>1589.2895809145066</v>
          </cell>
          <cell r="N45">
            <v>5600</v>
          </cell>
        </row>
        <row r="46">
          <cell r="B46" t="str">
            <v>Ректоскопия</v>
          </cell>
          <cell r="C46">
            <v>2865.1385542168673</v>
          </cell>
          <cell r="D46">
            <v>325.47973975903608</v>
          </cell>
          <cell r="E46">
            <v>12.194466286282651</v>
          </cell>
          <cell r="F46">
            <v>1256.4100000000001</v>
          </cell>
          <cell r="G46">
            <v>82.988836871711115</v>
          </cell>
          <cell r="H46">
            <v>4542.2115971338972</v>
          </cell>
          <cell r="I46">
            <v>30</v>
          </cell>
          <cell r="J46">
            <v>957.18548819277089</v>
          </cell>
          <cell r="K46">
            <v>5499.3970853266683</v>
          </cell>
          <cell r="L46">
            <v>40</v>
          </cell>
          <cell r="M46">
            <v>2199.7588341306673</v>
          </cell>
          <cell r="N46">
            <v>7700</v>
          </cell>
        </row>
        <row r="47">
          <cell r="B47" t="str">
            <v>Удаление папилломы (маленький размер)</v>
          </cell>
          <cell r="C47">
            <v>820.68975903614455</v>
          </cell>
          <cell r="D47">
            <v>93.230356626506023</v>
          </cell>
          <cell r="E47">
            <v>1.8111924299549047</v>
          </cell>
          <cell r="F47">
            <v>412.73</v>
          </cell>
          <cell r="G47">
            <v>30.478587874755537</v>
          </cell>
          <cell r="H47">
            <v>1358.9398959673611</v>
          </cell>
          <cell r="I47">
            <v>30</v>
          </cell>
          <cell r="J47">
            <v>274.17603469879515</v>
          </cell>
          <cell r="K47">
            <v>1633.1159306661561</v>
          </cell>
          <cell r="L47">
            <v>40</v>
          </cell>
          <cell r="M47">
            <v>653.24637226646246</v>
          </cell>
          <cell r="N47">
            <v>2300</v>
          </cell>
        </row>
        <row r="48">
          <cell r="B48" t="str">
            <v>Криодеструктивный метод удаления образований</v>
          </cell>
          <cell r="C48">
            <v>3887.3629518072289</v>
          </cell>
          <cell r="D48">
            <v>441.60443132530122</v>
          </cell>
          <cell r="E48">
            <v>17.386103214446528</v>
          </cell>
          <cell r="F48">
            <v>6837.0369999999994</v>
          </cell>
          <cell r="G48">
            <v>476.43810842960539</v>
          </cell>
          <cell r="H48">
            <v>11659.828594776582</v>
          </cell>
          <cell r="I48">
            <v>30</v>
          </cell>
          <cell r="J48">
            <v>1298.690214939759</v>
          </cell>
          <cell r="K48">
            <v>12958.518809716341</v>
          </cell>
          <cell r="L48">
            <v>40</v>
          </cell>
          <cell r="M48">
            <v>5183.4075238865371</v>
          </cell>
          <cell r="N48">
            <v>18100</v>
          </cell>
        </row>
        <row r="49">
          <cell r="B49" t="str">
            <v>Удаление объемных образований</v>
          </cell>
          <cell r="C49">
            <v>8657.7434738955817</v>
          </cell>
          <cell r="D49">
            <v>983.51965863453813</v>
          </cell>
          <cell r="E49">
            <v>41.613742212544601</v>
          </cell>
          <cell r="F49">
            <v>14005.53</v>
          </cell>
          <cell r="G49">
            <v>2406.2997483820236</v>
          </cell>
          <cell r="H49">
            <v>26094.706623124686</v>
          </cell>
          <cell r="I49">
            <v>30</v>
          </cell>
          <cell r="J49">
            <v>2892.3789397590358</v>
          </cell>
          <cell r="K49">
            <v>28987.085562883723</v>
          </cell>
          <cell r="L49">
            <v>40</v>
          </cell>
          <cell r="M49">
            <v>11594.83422515349</v>
          </cell>
          <cell r="N49">
            <v>40600</v>
          </cell>
        </row>
        <row r="50">
          <cell r="B50" t="str">
            <v>Удаление папилломы (средний размер)</v>
          </cell>
          <cell r="C50">
            <v>1502.1726907630523</v>
          </cell>
          <cell r="D50">
            <v>170.64681767068274</v>
          </cell>
          <cell r="E50">
            <v>5.2722837153974869</v>
          </cell>
          <cell r="F50">
            <v>1070.1849999999999</v>
          </cell>
          <cell r="G50">
            <v>401.0499580636706</v>
          </cell>
          <cell r="H50">
            <v>3149.3267502128028</v>
          </cell>
          <cell r="I50">
            <v>30</v>
          </cell>
          <cell r="J50">
            <v>501.84585253012051</v>
          </cell>
          <cell r="K50">
            <v>3651.1726027429231</v>
          </cell>
          <cell r="L50">
            <v>40</v>
          </cell>
          <cell r="M50">
            <v>1460.4690410971693</v>
          </cell>
          <cell r="N50">
            <v>5100</v>
          </cell>
        </row>
        <row r="51">
          <cell r="B51" t="str">
            <v>Удаление папилломы (большой размер)</v>
          </cell>
          <cell r="C51">
            <v>4568.8458835341362</v>
          </cell>
          <cell r="D51">
            <v>519.02089236947791</v>
          </cell>
          <cell r="E51">
            <v>20.84719449988911</v>
          </cell>
          <cell r="F51">
            <v>8249.8870000000006</v>
          </cell>
          <cell r="G51">
            <v>1203.1498741910118</v>
          </cell>
          <cell r="H51">
            <v>14561.750844594517</v>
          </cell>
          <cell r="I51">
            <v>30</v>
          </cell>
          <cell r="J51">
            <v>1526.3600327710842</v>
          </cell>
          <cell r="K51">
            <v>16088.110877365601</v>
          </cell>
          <cell r="L51">
            <v>40</v>
          </cell>
          <cell r="M51">
            <v>6435.244350946241</v>
          </cell>
          <cell r="N51">
            <v>22500</v>
          </cell>
        </row>
        <row r="52">
          <cell r="B52" t="str">
            <v>Прижигание полипов уретры</v>
          </cell>
          <cell r="C52">
            <v>3205.8800200803212</v>
          </cell>
          <cell r="D52">
            <v>364.18797028112454</v>
          </cell>
          <cell r="E52">
            <v>10.463920643561361</v>
          </cell>
          <cell r="F52">
            <v>1537.0570000000002</v>
          </cell>
          <cell r="G52">
            <v>797.41801750035279</v>
          </cell>
          <cell r="H52">
            <v>5915.0069285053596</v>
          </cell>
          <cell r="I52">
            <v>30</v>
          </cell>
          <cell r="J52">
            <v>1071.0203971084336</v>
          </cell>
          <cell r="K52">
            <v>6986.0273256137934</v>
          </cell>
          <cell r="L52">
            <v>40</v>
          </cell>
          <cell r="M52">
            <v>2794.4109302455176</v>
          </cell>
          <cell r="N52">
            <v>9800</v>
          </cell>
        </row>
        <row r="53">
          <cell r="B53" t="str">
            <v>Прижигание кандиломы (маленький размер)</v>
          </cell>
          <cell r="C53">
            <v>2524.3970883534134</v>
          </cell>
          <cell r="D53">
            <v>286.77150923694779</v>
          </cell>
          <cell r="E53">
            <v>10.463920643561361</v>
          </cell>
          <cell r="F53">
            <v>1832.877</v>
          </cell>
          <cell r="G53">
            <v>802.0999161273412</v>
          </cell>
          <cell r="H53">
            <v>5456.609434361264</v>
          </cell>
          <cell r="I53">
            <v>30</v>
          </cell>
          <cell r="J53">
            <v>843.3505792771083</v>
          </cell>
          <cell r="K53">
            <v>6299.9600136383724</v>
          </cell>
          <cell r="L53">
            <v>40</v>
          </cell>
          <cell r="M53">
            <v>2519.9840054553492</v>
          </cell>
          <cell r="N53">
            <v>8800</v>
          </cell>
        </row>
        <row r="54">
          <cell r="B54" t="str">
            <v>Прижигание кандиломы (средний размер)</v>
          </cell>
          <cell r="C54">
            <v>3928.1317269076303</v>
          </cell>
          <cell r="D54">
            <v>446.23576417670682</v>
          </cell>
          <cell r="E54">
            <v>17.386103214446528</v>
          </cell>
          <cell r="F54">
            <v>2083.6869999999999</v>
          </cell>
          <cell r="G54">
            <v>802.0999161273412</v>
          </cell>
          <cell r="H54">
            <v>7277.5405104261254</v>
          </cell>
          <cell r="I54">
            <v>30</v>
          </cell>
          <cell r="J54">
            <v>1312.3102473253011</v>
          </cell>
          <cell r="K54">
            <v>8589.8507577514265</v>
          </cell>
          <cell r="L54">
            <v>40</v>
          </cell>
          <cell r="M54">
            <v>3435.9403031005709</v>
          </cell>
          <cell r="N54">
            <v>12000</v>
          </cell>
        </row>
        <row r="55">
          <cell r="B55" t="str">
            <v>Прижигание кандиломы (большой размер)</v>
          </cell>
          <cell r="C55">
            <v>6013.3492971887545</v>
          </cell>
          <cell r="D55">
            <v>683.1164801606426</v>
          </cell>
          <cell r="E55">
            <v>27.769377070774272</v>
          </cell>
          <cell r="F55">
            <v>3155.4969999999998</v>
          </cell>
          <cell r="G55">
            <v>802.0999161273412</v>
          </cell>
          <cell r="H55">
            <v>10681.832070547513</v>
          </cell>
          <cell r="I55">
            <v>30</v>
          </cell>
          <cell r="J55">
            <v>2008.939733204819</v>
          </cell>
          <cell r="K55">
            <v>12690.771803752332</v>
          </cell>
          <cell r="L55">
            <v>40</v>
          </cell>
          <cell r="M55">
            <v>5076.3087215009327</v>
          </cell>
          <cell r="N55">
            <v>17800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."/>
      <sheetName val="Мягк.ин."/>
      <sheetName val="Износ"/>
      <sheetName val="медикаменты"/>
      <sheetName val="калькуляция"/>
      <sheetName val="Услуги стерилиза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O12">
            <v>170800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Зарпл."/>
      <sheetName val="Мягк.ин."/>
      <sheetName val="Износ"/>
      <sheetName val="медикаменты"/>
      <sheetName val="инструменты"/>
    </sheetNames>
    <sheetDataSet>
      <sheetData sheetId="0" refreshError="1">
        <row r="11">
          <cell r="B11" t="str">
            <v>Взятие мазка из уретры</v>
          </cell>
          <cell r="C11">
            <v>910.88277989475591</v>
          </cell>
          <cell r="D11">
            <v>29</v>
          </cell>
          <cell r="E11">
            <v>0</v>
          </cell>
          <cell r="F11">
            <v>590.06999999999994</v>
          </cell>
          <cell r="G11">
            <v>0.29514483938968306</v>
          </cell>
          <cell r="H11">
            <v>5.1608776722648972</v>
          </cell>
          <cell r="I11">
            <v>1535.4088024064104</v>
          </cell>
          <cell r="J11">
            <v>30</v>
          </cell>
          <cell r="K11">
            <v>281.96483396842677</v>
          </cell>
          <cell r="L11">
            <v>1817.3736363748371</v>
          </cell>
          <cell r="M11">
            <v>40</v>
          </cell>
          <cell r="N11">
            <v>726.9494545499349</v>
          </cell>
          <cell r="O11">
            <v>2500</v>
          </cell>
        </row>
        <row r="12">
          <cell r="B12" t="str">
            <v>Массаж предстательной железы</v>
          </cell>
          <cell r="C12">
            <v>1532.6295893062361</v>
          </cell>
          <cell r="D12">
            <v>48</v>
          </cell>
          <cell r="E12">
            <v>0</v>
          </cell>
          <cell r="F12">
            <v>506.29999999999995</v>
          </cell>
          <cell r="G12">
            <v>0.5835691131765649</v>
          </cell>
          <cell r="H12">
            <v>10.321755344529794</v>
          </cell>
          <cell r="I12">
            <v>2097.8349137639425</v>
          </cell>
          <cell r="J12">
            <v>30</v>
          </cell>
          <cell r="K12">
            <v>474.18887679187083</v>
          </cell>
          <cell r="L12">
            <v>2572.0237905558133</v>
          </cell>
          <cell r="M12">
            <v>40</v>
          </cell>
          <cell r="N12">
            <v>1028.8095162223253</v>
          </cell>
          <cell r="O12">
            <v>3600</v>
          </cell>
        </row>
        <row r="13">
          <cell r="B13" t="str">
            <v>Проведение инстилляции уретры</v>
          </cell>
          <cell r="C13">
            <v>1532.6295893062361</v>
          </cell>
          <cell r="D13">
            <v>48</v>
          </cell>
          <cell r="E13">
            <v>0</v>
          </cell>
          <cell r="F13">
            <v>554.27</v>
          </cell>
          <cell r="G13">
            <v>0.5835691131765649</v>
          </cell>
          <cell r="H13">
            <v>10.321755344529794</v>
          </cell>
          <cell r="I13">
            <v>2145.8049137639423</v>
          </cell>
          <cell r="J13">
            <v>30</v>
          </cell>
          <cell r="K13">
            <v>474.18887679187083</v>
          </cell>
          <cell r="L13">
            <v>2619.9937905558131</v>
          </cell>
          <cell r="M13">
            <v>40</v>
          </cell>
          <cell r="N13">
            <v>1047.9975162223252</v>
          </cell>
          <cell r="O13">
            <v>3700</v>
          </cell>
        </row>
        <row r="14">
          <cell r="B14" t="str">
            <v>Взятие сока простаты</v>
          </cell>
          <cell r="C14">
            <v>910.88277989475591</v>
          </cell>
          <cell r="D14">
            <v>29</v>
          </cell>
          <cell r="E14">
            <v>0</v>
          </cell>
          <cell r="F14">
            <v>650.07999999999993</v>
          </cell>
          <cell r="G14">
            <v>0.29514483938968306</v>
          </cell>
          <cell r="H14">
            <v>5.1608776722648972</v>
          </cell>
          <cell r="I14">
            <v>1595.4188024064104</v>
          </cell>
          <cell r="J14">
            <v>30</v>
          </cell>
          <cell r="K14">
            <v>281.96483396842677</v>
          </cell>
          <cell r="L14">
            <v>1877.3836363748371</v>
          </cell>
          <cell r="M14">
            <v>40</v>
          </cell>
          <cell r="N14">
            <v>750.95345454993492</v>
          </cell>
          <cell r="O14">
            <v>2600</v>
          </cell>
        </row>
        <row r="15">
          <cell r="B15" t="str">
            <v>Проведение инстилляции мочевого пузыря</v>
          </cell>
          <cell r="C15">
            <v>2154.3763987177158</v>
          </cell>
          <cell r="D15">
            <v>68</v>
          </cell>
          <cell r="E15">
            <v>1.764148470735297</v>
          </cell>
          <cell r="F15">
            <v>524.5</v>
          </cell>
          <cell r="G15">
            <v>0.87199338696344686</v>
          </cell>
          <cell r="H15">
            <v>15.482633016794692</v>
          </cell>
          <cell r="I15">
            <v>2764.9951735922091</v>
          </cell>
          <cell r="J15">
            <v>30</v>
          </cell>
          <cell r="K15">
            <v>666.71291961531472</v>
          </cell>
          <cell r="L15">
            <v>3431.7080932075237</v>
          </cell>
          <cell r="M15">
            <v>40</v>
          </cell>
          <cell r="N15">
            <v>1372.6832372830095</v>
          </cell>
          <cell r="O15">
            <v>4800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   "/>
      <sheetName val="Зарпл."/>
      <sheetName val="Мягк.ин."/>
      <sheetName val="Износ"/>
      <sheetName val="медикаменты"/>
      <sheetName val="интсрументы"/>
      <sheetName val="Калькуля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B11" t="str">
            <v>Проведение кольпоскопии</v>
          </cell>
          <cell r="C11">
            <v>1644.7384538152612</v>
          </cell>
          <cell r="D11">
            <v>186.84228835341366</v>
          </cell>
          <cell r="E11">
            <v>0.5835691131765649</v>
          </cell>
          <cell r="F11">
            <v>910.73333333333323</v>
          </cell>
          <cell r="G11">
            <v>1.2900335692251859</v>
          </cell>
          <cell r="H11">
            <v>15.370420673803908</v>
          </cell>
          <cell r="I11">
            <v>2759.5580988582137</v>
          </cell>
          <cell r="J11">
            <v>30</v>
          </cell>
          <cell r="K11">
            <v>549.47422265060243</v>
          </cell>
          <cell r="L11">
            <v>3309.032321508816</v>
          </cell>
          <cell r="M11">
            <v>40</v>
          </cell>
          <cell r="N11">
            <v>1323.6129286035266</v>
          </cell>
          <cell r="O11">
            <v>4600</v>
          </cell>
        </row>
        <row r="12">
          <cell r="B12" t="str">
            <v>Удаление ВМС</v>
          </cell>
          <cell r="C12">
            <v>1644.7384538152612</v>
          </cell>
          <cell r="D12">
            <v>186.84228835341366</v>
          </cell>
          <cell r="E12">
            <v>0.5835691131765649</v>
          </cell>
          <cell r="F12">
            <v>968.91</v>
          </cell>
          <cell r="G12">
            <v>1.4067823948063467</v>
          </cell>
          <cell r="H12">
            <v>15.206619488296134</v>
          </cell>
          <cell r="I12">
            <v>2817.6877131649535</v>
          </cell>
          <cell r="J12">
            <v>30</v>
          </cell>
          <cell r="K12">
            <v>549.47422265060243</v>
          </cell>
          <cell r="L12">
            <v>3367.1619358155558</v>
          </cell>
          <cell r="M12">
            <v>40</v>
          </cell>
          <cell r="N12">
            <v>1346.8647743262225</v>
          </cell>
          <cell r="O12">
            <v>4700</v>
          </cell>
        </row>
        <row r="13">
          <cell r="B13" t="str">
            <v>Сложное удаление ВМС</v>
          </cell>
          <cell r="C13">
            <v>2600.4568273092368</v>
          </cell>
          <cell r="D13">
            <v>295.41189558232929</v>
          </cell>
          <cell r="E13">
            <v>1.0162055238568879</v>
          </cell>
          <cell r="F13">
            <v>968.91</v>
          </cell>
          <cell r="G13">
            <v>1.5235312203875075</v>
          </cell>
          <cell r="H13">
            <v>30.413238976592268</v>
          </cell>
          <cell r="I13">
            <v>3897.7316986124029</v>
          </cell>
          <cell r="J13">
            <v>30</v>
          </cell>
          <cell r="K13">
            <v>868.76061686746982</v>
          </cell>
          <cell r="L13">
            <v>4766.4923154798726</v>
          </cell>
          <cell r="M13">
            <v>40</v>
          </cell>
          <cell r="N13">
            <v>1906.596926191949</v>
          </cell>
          <cell r="O13">
            <v>6700</v>
          </cell>
        </row>
        <row r="14">
          <cell r="B14" t="str">
            <v>Введение ВМС</v>
          </cell>
          <cell r="C14">
            <v>1963.3112449799198</v>
          </cell>
          <cell r="D14">
            <v>223.03215742971889</v>
          </cell>
          <cell r="E14">
            <v>0.36389062503500297</v>
          </cell>
          <cell r="F14">
            <v>856.76</v>
          </cell>
          <cell r="G14">
            <v>1.4456986700000671</v>
          </cell>
          <cell r="H14">
            <v>20.275492651061512</v>
          </cell>
          <cell r="I14">
            <v>3065.188484355735</v>
          </cell>
          <cell r="J14">
            <v>30</v>
          </cell>
          <cell r="K14">
            <v>655.9030207228916</v>
          </cell>
          <cell r="L14">
            <v>3721.0915050786266</v>
          </cell>
          <cell r="M14">
            <v>40</v>
          </cell>
          <cell r="N14">
            <v>1488.4366020314508</v>
          </cell>
          <cell r="O14">
            <v>5200</v>
          </cell>
        </row>
        <row r="15">
          <cell r="B15" t="str">
            <v>Аспирационная  биопсия</v>
          </cell>
          <cell r="C15">
            <v>1963.3112449799198</v>
          </cell>
          <cell r="D15">
            <v>223.03215742971889</v>
          </cell>
          <cell r="E15">
            <v>0.72778125007000594</v>
          </cell>
          <cell r="F15">
            <v>1027.3800000000001</v>
          </cell>
          <cell r="G15">
            <v>1.2900335692251859</v>
          </cell>
          <cell r="H15">
            <v>20.275492651061512</v>
          </cell>
          <cell r="I15">
            <v>3236.0167098799957</v>
          </cell>
          <cell r="J15">
            <v>30</v>
          </cell>
          <cell r="K15">
            <v>655.9030207228916</v>
          </cell>
          <cell r="L15">
            <v>3891.9197306028873</v>
          </cell>
          <cell r="M15">
            <v>40</v>
          </cell>
          <cell r="N15">
            <v>1556.7678922411551</v>
          </cell>
          <cell r="O15">
            <v>5400</v>
          </cell>
        </row>
        <row r="16">
          <cell r="B16" t="str">
            <v>Мазок на онкоцитологию</v>
          </cell>
          <cell r="C16">
            <v>798.52108433734929</v>
          </cell>
          <cell r="D16">
            <v>90.71199518072288</v>
          </cell>
          <cell r="E16">
            <v>0.15093270249624208</v>
          </cell>
          <cell r="F16">
            <v>1110.8600000000001</v>
          </cell>
          <cell r="G16">
            <v>0</v>
          </cell>
          <cell r="H16">
            <v>5.068873162765378</v>
          </cell>
          <cell r="I16">
            <v>2005.3128853833339</v>
          </cell>
          <cell r="J16">
            <v>30</v>
          </cell>
          <cell r="K16">
            <v>266.76992385542161</v>
          </cell>
          <cell r="L16">
            <v>2272.0828092387555</v>
          </cell>
          <cell r="M16">
            <v>40</v>
          </cell>
          <cell r="N16">
            <v>908.83312369550231</v>
          </cell>
          <cell r="O16">
            <v>3200</v>
          </cell>
        </row>
        <row r="17">
          <cell r="B17" t="str">
            <v>Взятие мазка</v>
          </cell>
          <cell r="C17">
            <v>798.52108433734929</v>
          </cell>
          <cell r="D17">
            <v>90.71199518072288</v>
          </cell>
          <cell r="E17">
            <v>0.15093270249624208</v>
          </cell>
          <cell r="F17">
            <v>1196.71</v>
          </cell>
          <cell r="G17">
            <v>0</v>
          </cell>
          <cell r="H17">
            <v>5.068873162765378</v>
          </cell>
          <cell r="I17">
            <v>2091.1628853833336</v>
          </cell>
          <cell r="J17">
            <v>30</v>
          </cell>
          <cell r="K17">
            <v>266.76992385542161</v>
          </cell>
          <cell r="L17">
            <v>2357.932809238755</v>
          </cell>
          <cell r="M17">
            <v>40</v>
          </cell>
          <cell r="N17">
            <v>943.173123695502</v>
          </cell>
          <cell r="O17">
            <v>3300</v>
          </cell>
        </row>
        <row r="18">
          <cell r="B18" t="str">
            <v>Биопсия шейки матки</v>
          </cell>
          <cell r="C18">
            <v>1435.666666666667</v>
          </cell>
          <cell r="D18">
            <v>163.09173333333337</v>
          </cell>
          <cell r="E18">
            <v>0.43935697628312403</v>
          </cell>
          <cell r="F18">
            <v>1158.8400000000001</v>
          </cell>
          <cell r="G18">
            <v>1.2900335692251859</v>
          </cell>
          <cell r="H18">
            <v>15.206619488296134</v>
          </cell>
          <cell r="I18">
            <v>2774.5344100338048</v>
          </cell>
          <cell r="J18">
            <v>30</v>
          </cell>
          <cell r="K18">
            <v>479.62752000000012</v>
          </cell>
          <cell r="L18">
            <v>3254.1619300338048</v>
          </cell>
          <cell r="M18">
            <v>40</v>
          </cell>
          <cell r="N18">
            <v>1301.664772013522</v>
          </cell>
          <cell r="O18">
            <v>4600</v>
          </cell>
        </row>
        <row r="19">
          <cell r="B19" t="str">
            <v>Диатермокоагуляция</v>
          </cell>
          <cell r="C19">
            <v>2391.3850401606423</v>
          </cell>
          <cell r="D19">
            <v>271.66134056224899</v>
          </cell>
          <cell r="E19">
            <v>0.87199338696344686</v>
          </cell>
          <cell r="F19">
            <v>1230.52</v>
          </cell>
          <cell r="G19">
            <v>1.2900335692251859</v>
          </cell>
          <cell r="H19">
            <v>78.897986652956718</v>
          </cell>
          <cell r="I19">
            <v>3974.6263943320364</v>
          </cell>
          <cell r="J19">
            <v>30</v>
          </cell>
          <cell r="K19">
            <v>798.91391421686728</v>
          </cell>
          <cell r="L19">
            <v>4773.5403085489033</v>
          </cell>
          <cell r="M19">
            <v>40</v>
          </cell>
          <cell r="N19">
            <v>1909.4161234195615</v>
          </cell>
          <cell r="O19">
            <v>6700</v>
          </cell>
        </row>
        <row r="20">
          <cell r="B20" t="str">
            <v>Диатермоэксцизия</v>
          </cell>
          <cell r="C20">
            <v>2709.957831325301</v>
          </cell>
          <cell r="D20">
            <v>307.85120963855422</v>
          </cell>
          <cell r="E20">
            <v>1.0162055238568879</v>
          </cell>
          <cell r="F20">
            <v>1242.6999999999998</v>
          </cell>
          <cell r="G20">
            <v>1.2900335692251859</v>
          </cell>
          <cell r="H20">
            <v>92.047651095116166</v>
          </cell>
          <cell r="I20">
            <v>4354.8629311520526</v>
          </cell>
          <cell r="J20">
            <v>30</v>
          </cell>
          <cell r="K20">
            <v>905.34271228915657</v>
          </cell>
          <cell r="L20">
            <v>5260.2056434412088</v>
          </cell>
          <cell r="M20">
            <v>40</v>
          </cell>
          <cell r="N20">
            <v>2104.0822573764835</v>
          </cell>
          <cell r="O20">
            <v>7400</v>
          </cell>
        </row>
        <row r="21">
          <cell r="B21" t="str">
            <v>Удаление остроконечных кондилом (1 удаление)</v>
          </cell>
          <cell r="C21">
            <v>1435.666666666667</v>
          </cell>
          <cell r="D21">
            <v>163.09173333333337</v>
          </cell>
          <cell r="E21">
            <v>0.43935697628312403</v>
          </cell>
          <cell r="F21">
            <v>1286.52</v>
          </cell>
          <cell r="G21">
            <v>1.2900335692251859</v>
          </cell>
          <cell r="H21">
            <v>398.94580777838257</v>
          </cell>
          <cell r="I21">
            <v>3285.9535983238911</v>
          </cell>
          <cell r="J21">
            <v>30</v>
          </cell>
          <cell r="K21">
            <v>479.62752000000012</v>
          </cell>
          <cell r="L21">
            <v>3765.5811183238911</v>
          </cell>
          <cell r="M21">
            <v>40</v>
          </cell>
          <cell r="N21">
            <v>1506.2324473295566</v>
          </cell>
          <cell r="O21">
            <v>5300</v>
          </cell>
        </row>
        <row r="22">
          <cell r="B22" t="str">
            <v xml:space="preserve">Кардиотокография плода - КТГ </v>
          </cell>
          <cell r="C22">
            <v>2391.3850401606423</v>
          </cell>
          <cell r="D22">
            <v>271.66134056224899</v>
          </cell>
          <cell r="E22">
            <v>0.87199338696344686</v>
          </cell>
          <cell r="F22">
            <v>1274.74</v>
          </cell>
          <cell r="G22">
            <v>0</v>
          </cell>
          <cell r="H22">
            <v>52.804945462610128</v>
          </cell>
          <cell r="I22">
            <v>3991.463319572465</v>
          </cell>
          <cell r="J22">
            <v>30</v>
          </cell>
          <cell r="K22">
            <v>798.91391421686728</v>
          </cell>
          <cell r="L22">
            <v>4790.3772337893324</v>
          </cell>
          <cell r="M22">
            <v>40</v>
          </cell>
          <cell r="N22">
            <v>1916.1508935157331</v>
          </cell>
          <cell r="O22">
            <v>6700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2"/>
  <sheetViews>
    <sheetView tabSelected="1" view="pageBreakPreview" zoomScale="90" zoomScaleNormal="100" zoomScaleSheetLayoutView="90" workbookViewId="0">
      <selection activeCell="J12" sqref="J12"/>
    </sheetView>
  </sheetViews>
  <sheetFormatPr defaultRowHeight="15.75" x14ac:dyDescent="0.25"/>
  <cols>
    <col min="1" max="1" width="6.140625" style="19" customWidth="1"/>
    <col min="2" max="2" width="43.7109375" style="19" customWidth="1"/>
    <col min="3" max="3" width="20.140625" style="19" customWidth="1"/>
    <col min="4" max="4" width="26.85546875" style="17" customWidth="1"/>
    <col min="5" max="16384" width="9.140625" style="19"/>
  </cols>
  <sheetData>
    <row r="1" spans="1:4" x14ac:dyDescent="0.25">
      <c r="A1" s="16"/>
      <c r="B1" s="2"/>
      <c r="D1" s="14" t="s">
        <v>723</v>
      </c>
    </row>
    <row r="2" spans="1:4" x14ac:dyDescent="0.25">
      <c r="A2" s="16"/>
      <c r="B2" s="2"/>
      <c r="C2" s="81" t="s">
        <v>728</v>
      </c>
      <c r="D2" s="81"/>
    </row>
    <row r="3" spans="1:4" x14ac:dyDescent="0.25">
      <c r="A3" s="16"/>
      <c r="B3" s="2"/>
      <c r="C3" s="86" t="s">
        <v>348</v>
      </c>
      <c r="D3" s="86"/>
    </row>
    <row r="4" spans="1:4" x14ac:dyDescent="0.25">
      <c r="A4" s="16"/>
      <c r="B4" s="3"/>
      <c r="C4" s="87" t="s">
        <v>349</v>
      </c>
      <c r="D4" s="87"/>
    </row>
    <row r="5" spans="1:4" x14ac:dyDescent="0.25">
      <c r="A5" s="16"/>
      <c r="B5" s="1"/>
      <c r="C5" s="88"/>
      <c r="D5" s="88"/>
    </row>
    <row r="6" spans="1:4" x14ac:dyDescent="0.25">
      <c r="A6" s="85" t="s">
        <v>0</v>
      </c>
      <c r="B6" s="85"/>
      <c r="C6" s="85"/>
      <c r="D6" s="85"/>
    </row>
    <row r="8" spans="1:4" x14ac:dyDescent="0.25">
      <c r="A8" s="4">
        <v>1</v>
      </c>
      <c r="B8" s="84" t="s">
        <v>1</v>
      </c>
      <c r="C8" s="84"/>
      <c r="D8" s="26" t="s">
        <v>721</v>
      </c>
    </row>
    <row r="9" spans="1:4" x14ac:dyDescent="0.25">
      <c r="A9" s="5">
        <v>1</v>
      </c>
      <c r="B9" s="46" t="s">
        <v>2</v>
      </c>
      <c r="C9" s="6" t="s">
        <v>3</v>
      </c>
      <c r="D9" s="18">
        <f>VLOOKUP(B9,[1]Калькуляция!$B$11:$N$52,13,)</f>
        <v>5600</v>
      </c>
    </row>
    <row r="10" spans="1:4" x14ac:dyDescent="0.25">
      <c r="A10" s="5">
        <v>2</v>
      </c>
      <c r="B10" s="46" t="s">
        <v>4</v>
      </c>
      <c r="C10" s="6" t="s">
        <v>3</v>
      </c>
      <c r="D10" s="18">
        <f>VLOOKUP(B10,[1]Калькуляция!$B$11:$N$52,13,)</f>
        <v>4400</v>
      </c>
    </row>
    <row r="11" spans="1:4" x14ac:dyDescent="0.25">
      <c r="A11" s="5">
        <v>3</v>
      </c>
      <c r="B11" s="46" t="s">
        <v>5</v>
      </c>
      <c r="C11" s="6" t="s">
        <v>3</v>
      </c>
      <c r="D11" s="18">
        <f>VLOOKUP(B11,[1]Калькуляция!$B$11:$N$52,13,)</f>
        <v>4700</v>
      </c>
    </row>
    <row r="12" spans="1:4" x14ac:dyDescent="0.25">
      <c r="A12" s="5">
        <v>4</v>
      </c>
      <c r="B12" s="46" t="s">
        <v>6</v>
      </c>
      <c r="C12" s="6" t="s">
        <v>3</v>
      </c>
      <c r="D12" s="18">
        <f>VLOOKUP(B12,[1]Калькуляция!$B$11:$N$52,13,)</f>
        <v>4000</v>
      </c>
    </row>
    <row r="13" spans="1:4" x14ac:dyDescent="0.25">
      <c r="A13" s="5">
        <v>5</v>
      </c>
      <c r="B13" s="46" t="s">
        <v>7</v>
      </c>
      <c r="C13" s="6" t="s">
        <v>3</v>
      </c>
      <c r="D13" s="18">
        <f>VLOOKUP(B13,[1]Калькуляция!$B$11:$N$52,13,)</f>
        <v>5700</v>
      </c>
    </row>
    <row r="14" spans="1:4" x14ac:dyDescent="0.25">
      <c r="A14" s="5">
        <v>6</v>
      </c>
      <c r="B14" s="46" t="s">
        <v>8</v>
      </c>
      <c r="C14" s="6" t="s">
        <v>3</v>
      </c>
      <c r="D14" s="18">
        <f>VLOOKUP(B14,[1]Калькуляция!$B$11:$N$52,13,)</f>
        <v>5300</v>
      </c>
    </row>
    <row r="15" spans="1:4" x14ac:dyDescent="0.25">
      <c r="A15" s="5">
        <v>7</v>
      </c>
      <c r="B15" s="46" t="s">
        <v>9</v>
      </c>
      <c r="C15" s="6" t="s">
        <v>3</v>
      </c>
      <c r="D15" s="18">
        <f>VLOOKUP(B15,[1]Калькуляция!$B$11:$N$52,13,)</f>
        <v>4700</v>
      </c>
    </row>
    <row r="16" spans="1:4" x14ac:dyDescent="0.25">
      <c r="A16" s="5">
        <v>8</v>
      </c>
      <c r="B16" s="46" t="s">
        <v>646</v>
      </c>
      <c r="C16" s="6" t="s">
        <v>3</v>
      </c>
      <c r="D16" s="18">
        <f>VLOOKUP(B16,[1]Калькуляция!$B$11:$N$52,13,)</f>
        <v>5500</v>
      </c>
    </row>
    <row r="17" spans="1:4" x14ac:dyDescent="0.25">
      <c r="A17" s="5">
        <v>9</v>
      </c>
      <c r="B17" s="46" t="s">
        <v>647</v>
      </c>
      <c r="C17" s="6" t="s">
        <v>3</v>
      </c>
      <c r="D17" s="18">
        <f>VLOOKUP(B17,[1]Калькуляция!$B$11:$N$52,13,)</f>
        <v>4300</v>
      </c>
    </row>
    <row r="18" spans="1:4" x14ac:dyDescent="0.25">
      <c r="A18" s="5">
        <v>10</v>
      </c>
      <c r="B18" s="46" t="s">
        <v>10</v>
      </c>
      <c r="C18" s="6" t="s">
        <v>3</v>
      </c>
      <c r="D18" s="18">
        <f>VLOOKUP(B18,[1]Калькуляция!$B$11:$N$52,13,)</f>
        <v>5800</v>
      </c>
    </row>
    <row r="19" spans="1:4" x14ac:dyDescent="0.25">
      <c r="A19" s="5">
        <v>11</v>
      </c>
      <c r="B19" s="46" t="s">
        <v>11</v>
      </c>
      <c r="C19" s="6" t="s">
        <v>3</v>
      </c>
      <c r="D19" s="18">
        <f>VLOOKUP(B19,[1]Калькуляция!$B$11:$N$52,13,)</f>
        <v>4600</v>
      </c>
    </row>
    <row r="20" spans="1:4" x14ac:dyDescent="0.25">
      <c r="A20" s="5">
        <v>12</v>
      </c>
      <c r="B20" s="46" t="s">
        <v>12</v>
      </c>
      <c r="C20" s="6" t="s">
        <v>3</v>
      </c>
      <c r="D20" s="18">
        <f>VLOOKUP(B20,[1]Калькуляция!$B$11:$N$52,13,)</f>
        <v>5800</v>
      </c>
    </row>
    <row r="21" spans="1:4" x14ac:dyDescent="0.25">
      <c r="A21" s="5">
        <v>13</v>
      </c>
      <c r="B21" s="46" t="s">
        <v>13</v>
      </c>
      <c r="C21" s="6" t="s">
        <v>3</v>
      </c>
      <c r="D21" s="18">
        <f>VLOOKUP(B21,[1]Калькуляция!$B$11:$N$52,13,)</f>
        <v>4500</v>
      </c>
    </row>
    <row r="22" spans="1:4" x14ac:dyDescent="0.25">
      <c r="A22" s="5">
        <v>14</v>
      </c>
      <c r="B22" s="46" t="s">
        <v>14</v>
      </c>
      <c r="C22" s="6" t="s">
        <v>3</v>
      </c>
      <c r="D22" s="18">
        <f>VLOOKUP(B22,[1]Калькуляция!$B$11:$N$52,13,)</f>
        <v>5400</v>
      </c>
    </row>
    <row r="23" spans="1:4" x14ac:dyDescent="0.25">
      <c r="A23" s="5">
        <v>15</v>
      </c>
      <c r="B23" s="46" t="s">
        <v>15</v>
      </c>
      <c r="C23" s="6" t="s">
        <v>3</v>
      </c>
      <c r="D23" s="18">
        <f>VLOOKUP(B23,[1]Калькуляция!$B$11:$N$52,13,)</f>
        <v>4300</v>
      </c>
    </row>
    <row r="24" spans="1:4" x14ac:dyDescent="0.25">
      <c r="A24" s="5">
        <v>16</v>
      </c>
      <c r="B24" s="46" t="s">
        <v>16</v>
      </c>
      <c r="C24" s="6" t="s">
        <v>3</v>
      </c>
      <c r="D24" s="18">
        <f>VLOOKUP(B24,[1]Калькуляция!$B$11:$N$52,13,)</f>
        <v>5800</v>
      </c>
    </row>
    <row r="25" spans="1:4" x14ac:dyDescent="0.25">
      <c r="A25" s="5">
        <v>17</v>
      </c>
      <c r="B25" s="46" t="s">
        <v>17</v>
      </c>
      <c r="C25" s="6" t="s">
        <v>3</v>
      </c>
      <c r="D25" s="18">
        <f>VLOOKUP(B25,[1]Калькуляция!$B$11:$N$52,13,)</f>
        <v>4300</v>
      </c>
    </row>
    <row r="26" spans="1:4" x14ac:dyDescent="0.25">
      <c r="A26" s="5">
        <v>18</v>
      </c>
      <c r="B26" s="46" t="s">
        <v>18</v>
      </c>
      <c r="C26" s="6" t="s">
        <v>3</v>
      </c>
      <c r="D26" s="18">
        <f>VLOOKUP(B26,[1]Калькуляция!$B$11:$N$52,13,)</f>
        <v>6100</v>
      </c>
    </row>
    <row r="27" spans="1:4" x14ac:dyDescent="0.25">
      <c r="A27" s="5">
        <v>19</v>
      </c>
      <c r="B27" s="46" t="s">
        <v>19</v>
      </c>
      <c r="C27" s="6" t="s">
        <v>3</v>
      </c>
      <c r="D27" s="18">
        <f>VLOOKUP(B27,[1]Калькуляция!$B$11:$N$52,13,)</f>
        <v>4200</v>
      </c>
    </row>
    <row r="28" spans="1:4" x14ac:dyDescent="0.25">
      <c r="A28" s="5">
        <v>20</v>
      </c>
      <c r="B28" s="46" t="s">
        <v>20</v>
      </c>
      <c r="C28" s="6" t="s">
        <v>3</v>
      </c>
      <c r="D28" s="18">
        <f>VLOOKUP(B28,[1]Калькуляция!$B$11:$N$52,13,)</f>
        <v>6100</v>
      </c>
    </row>
    <row r="29" spans="1:4" x14ac:dyDescent="0.25">
      <c r="A29" s="5">
        <v>21</v>
      </c>
      <c r="B29" s="46" t="s">
        <v>21</v>
      </c>
      <c r="C29" s="6" t="s">
        <v>3</v>
      </c>
      <c r="D29" s="18">
        <f>VLOOKUP(B29,[1]Калькуляция!$B$11:$N$52,13,)</f>
        <v>4200</v>
      </c>
    </row>
    <row r="30" spans="1:4" x14ac:dyDescent="0.25">
      <c r="A30" s="5">
        <v>22</v>
      </c>
      <c r="B30" s="46" t="s">
        <v>22</v>
      </c>
      <c r="C30" s="6" t="s">
        <v>3</v>
      </c>
      <c r="D30" s="18">
        <f>VLOOKUP(B30,[1]Калькуляция!$B$11:$N$52,13,)</f>
        <v>6400</v>
      </c>
    </row>
    <row r="31" spans="1:4" x14ac:dyDescent="0.25">
      <c r="A31" s="5">
        <v>23</v>
      </c>
      <c r="B31" s="46" t="s">
        <v>23</v>
      </c>
      <c r="C31" s="6" t="s">
        <v>3</v>
      </c>
      <c r="D31" s="18">
        <f>VLOOKUP(B31,[1]Калькуляция!$B$11:$N$52,13,)</f>
        <v>5100</v>
      </c>
    </row>
    <row r="32" spans="1:4" x14ac:dyDescent="0.25">
      <c r="A32" s="5">
        <v>24</v>
      </c>
      <c r="B32" s="46" t="s">
        <v>24</v>
      </c>
      <c r="C32" s="6" t="s">
        <v>3</v>
      </c>
      <c r="D32" s="18">
        <f>VLOOKUP(B32,[1]Калькуляция!$B$11:$N$52,13,)</f>
        <v>5400</v>
      </c>
    </row>
    <row r="33" spans="1:4" x14ac:dyDescent="0.25">
      <c r="A33" s="5">
        <v>25</v>
      </c>
      <c r="B33" s="46" t="s">
        <v>25</v>
      </c>
      <c r="C33" s="6" t="s">
        <v>3</v>
      </c>
      <c r="D33" s="18">
        <f>VLOOKUP(B33,[1]Калькуляция!$B$11:$N$52,13,)</f>
        <v>4200</v>
      </c>
    </row>
    <row r="34" spans="1:4" x14ac:dyDescent="0.25">
      <c r="A34" s="5">
        <v>26</v>
      </c>
      <c r="B34" s="46" t="s">
        <v>26</v>
      </c>
      <c r="C34" s="6" t="s">
        <v>3</v>
      </c>
      <c r="D34" s="18">
        <f>VLOOKUP(B34,[1]Калькуляция!$B$11:$N$52,13,)</f>
        <v>5900</v>
      </c>
    </row>
    <row r="35" spans="1:4" x14ac:dyDescent="0.25">
      <c r="A35" s="5">
        <v>27</v>
      </c>
      <c r="B35" s="46" t="s">
        <v>27</v>
      </c>
      <c r="C35" s="6" t="s">
        <v>3</v>
      </c>
      <c r="D35" s="18">
        <f>VLOOKUP(B35,[1]Калькуляция!$B$11:$N$52,13,)</f>
        <v>4500</v>
      </c>
    </row>
    <row r="36" spans="1:4" x14ac:dyDescent="0.25">
      <c r="A36" s="5">
        <v>28</v>
      </c>
      <c r="B36" s="46" t="s">
        <v>28</v>
      </c>
      <c r="C36" s="6" t="s">
        <v>3</v>
      </c>
      <c r="D36" s="18">
        <f>VLOOKUP(B36,[1]Калькуляция!$B$11:$N$52,13,)</f>
        <v>6000</v>
      </c>
    </row>
    <row r="37" spans="1:4" x14ac:dyDescent="0.25">
      <c r="A37" s="5">
        <v>29</v>
      </c>
      <c r="B37" s="46" t="s">
        <v>29</v>
      </c>
      <c r="C37" s="6" t="s">
        <v>3</v>
      </c>
      <c r="D37" s="18">
        <f>VLOOKUP(B37,[1]Калькуляция!$B$11:$N$52,13,)</f>
        <v>5000</v>
      </c>
    </row>
    <row r="38" spans="1:4" x14ac:dyDescent="0.25">
      <c r="A38" s="5">
        <v>30</v>
      </c>
      <c r="B38" s="46" t="s">
        <v>30</v>
      </c>
      <c r="C38" s="6" t="s">
        <v>3</v>
      </c>
      <c r="D38" s="18">
        <f>VLOOKUP(B38,[1]Калькуляция!$B$11:$N$52,13,)</f>
        <v>6000</v>
      </c>
    </row>
    <row r="39" spans="1:4" x14ac:dyDescent="0.25">
      <c r="A39" s="5">
        <v>31</v>
      </c>
      <c r="B39" s="46" t="s">
        <v>31</v>
      </c>
      <c r="C39" s="6" t="s">
        <v>3</v>
      </c>
      <c r="D39" s="18">
        <f>VLOOKUP(B39,[1]Калькуляция!$B$11:$N$52,13,)</f>
        <v>4600</v>
      </c>
    </row>
    <row r="40" spans="1:4" x14ac:dyDescent="0.25">
      <c r="A40" s="5">
        <v>32</v>
      </c>
      <c r="B40" s="46" t="s">
        <v>32</v>
      </c>
      <c r="C40" s="6" t="s">
        <v>3</v>
      </c>
      <c r="D40" s="18">
        <f>VLOOKUP(B40,[1]Калькуляция!$B$11:$N$52,13,)</f>
        <v>5600</v>
      </c>
    </row>
    <row r="41" spans="1:4" x14ac:dyDescent="0.25">
      <c r="A41" s="5">
        <v>33</v>
      </c>
      <c r="B41" s="46" t="s">
        <v>33</v>
      </c>
      <c r="C41" s="6" t="s">
        <v>3</v>
      </c>
      <c r="D41" s="18">
        <f>VLOOKUP(B41,[1]Калькуляция!$B$11:$N$52,13,)</f>
        <v>4300</v>
      </c>
    </row>
    <row r="42" spans="1:4" x14ac:dyDescent="0.25">
      <c r="A42" s="5">
        <v>34</v>
      </c>
      <c r="B42" s="47" t="s">
        <v>34</v>
      </c>
      <c r="C42" s="6" t="s">
        <v>3</v>
      </c>
      <c r="D42" s="18">
        <f>VLOOKUP(B42,[1]Калькуляция!$B$11:$N$52,13,)</f>
        <v>5200</v>
      </c>
    </row>
    <row r="43" spans="1:4" x14ac:dyDescent="0.25">
      <c r="A43" s="5">
        <v>35</v>
      </c>
      <c r="B43" s="47" t="s">
        <v>35</v>
      </c>
      <c r="C43" s="6" t="s">
        <v>3</v>
      </c>
      <c r="D43" s="18">
        <f>VLOOKUP(B43,[1]Калькуляция!$B$11:$N$52,13,)</f>
        <v>4000</v>
      </c>
    </row>
    <row r="44" spans="1:4" x14ac:dyDescent="0.25">
      <c r="A44" s="5">
        <v>36</v>
      </c>
      <c r="B44" s="46" t="s">
        <v>36</v>
      </c>
      <c r="C44" s="6" t="s">
        <v>3</v>
      </c>
      <c r="D44" s="18">
        <f>VLOOKUP(B44,[1]Калькуляция!$B$11:$N$52,13,)</f>
        <v>3300</v>
      </c>
    </row>
    <row r="45" spans="1:4" x14ac:dyDescent="0.25">
      <c r="A45" s="5">
        <v>37</v>
      </c>
      <c r="B45" s="46" t="s">
        <v>37</v>
      </c>
      <c r="C45" s="6" t="s">
        <v>3</v>
      </c>
      <c r="D45" s="18">
        <f>VLOOKUP(B45,[1]Калькуляция!$B$11:$N$52,13,)</f>
        <v>3500</v>
      </c>
    </row>
    <row r="46" spans="1:4" x14ac:dyDescent="0.25">
      <c r="A46" s="5">
        <v>38</v>
      </c>
      <c r="B46" s="46" t="s">
        <v>38</v>
      </c>
      <c r="C46" s="6" t="s">
        <v>3</v>
      </c>
      <c r="D46" s="18">
        <f>VLOOKUP(B46,[1]Калькуляция!$B$11:$N$52,13,)</f>
        <v>8700</v>
      </c>
    </row>
    <row r="47" spans="1:4" x14ac:dyDescent="0.25">
      <c r="A47" s="5">
        <v>39</v>
      </c>
      <c r="B47" s="46" t="s">
        <v>39</v>
      </c>
      <c r="C47" s="6" t="s">
        <v>40</v>
      </c>
      <c r="D47" s="18">
        <f>VLOOKUP(B47,[1]Калькуляция!$B$11:$N$52,13,)</f>
        <v>117400</v>
      </c>
    </row>
    <row r="48" spans="1:4" x14ac:dyDescent="0.25">
      <c r="A48" s="5">
        <v>40</v>
      </c>
      <c r="B48" s="46" t="s">
        <v>41</v>
      </c>
      <c r="C48" s="6" t="s">
        <v>42</v>
      </c>
      <c r="D48" s="18">
        <f>VLOOKUP(B48,[1]Калькуляция!$B$11:$N$52,13,)</f>
        <v>30300</v>
      </c>
    </row>
    <row r="49" spans="1:4" x14ac:dyDescent="0.25">
      <c r="A49" s="5">
        <v>41</v>
      </c>
      <c r="B49" s="46" t="s">
        <v>43</v>
      </c>
      <c r="C49" s="6" t="s">
        <v>44</v>
      </c>
      <c r="D49" s="18">
        <f>VLOOKUP(B49,[1]Калькуляция!$B$11:$N$52,13,)</f>
        <v>30800</v>
      </c>
    </row>
    <row r="50" spans="1:4" x14ac:dyDescent="0.25">
      <c r="A50" s="5">
        <v>42</v>
      </c>
      <c r="B50" s="46" t="s">
        <v>45</v>
      </c>
      <c r="C50" s="6" t="s">
        <v>46</v>
      </c>
      <c r="D50" s="18">
        <f>VLOOKUP(B50,[1]Калькуляция!$B$11:$N$52,13,)</f>
        <v>178500</v>
      </c>
    </row>
    <row r="51" spans="1:4" x14ac:dyDescent="0.25">
      <c r="A51" s="4">
        <v>2</v>
      </c>
      <c r="B51" s="84" t="s">
        <v>47</v>
      </c>
      <c r="C51" s="84"/>
      <c r="D51" s="84"/>
    </row>
    <row r="52" spans="1:4" x14ac:dyDescent="0.25">
      <c r="A52" s="7">
        <v>43</v>
      </c>
      <c r="B52" s="8" t="s">
        <v>48</v>
      </c>
      <c r="C52" s="6" t="s">
        <v>49</v>
      </c>
      <c r="D52" s="18">
        <f>VLOOKUP(B52:B58,[2]калькуляция!$B$13:$N$19,13,)</f>
        <v>1400</v>
      </c>
    </row>
    <row r="53" spans="1:4" x14ac:dyDescent="0.25">
      <c r="A53" s="7">
        <v>44</v>
      </c>
      <c r="B53" s="8" t="s">
        <v>50</v>
      </c>
      <c r="C53" s="6" t="s">
        <v>49</v>
      </c>
      <c r="D53" s="18">
        <f>VLOOKUP(B53:B59,[2]калькуляция!$B$13:$N$19,13,)</f>
        <v>1000</v>
      </c>
    </row>
    <row r="54" spans="1:4" ht="31.5" x14ac:dyDescent="0.25">
      <c r="A54" s="7">
        <v>45</v>
      </c>
      <c r="B54" s="8" t="s">
        <v>51</v>
      </c>
      <c r="C54" s="6" t="s">
        <v>49</v>
      </c>
      <c r="D54" s="18">
        <f>VLOOKUP(B54:B60,[2]калькуляция!$B$13:$N$19,13,)</f>
        <v>1100</v>
      </c>
    </row>
    <row r="55" spans="1:4" ht="31.5" x14ac:dyDescent="0.25">
      <c r="A55" s="7">
        <v>46</v>
      </c>
      <c r="B55" s="8" t="s">
        <v>52</v>
      </c>
      <c r="C55" s="6" t="s">
        <v>49</v>
      </c>
      <c r="D55" s="18">
        <f>VLOOKUP(B55:B61,[2]калькуляция!$B$13:$N$19,13,)</f>
        <v>1100</v>
      </c>
    </row>
    <row r="56" spans="1:4" x14ac:dyDescent="0.25">
      <c r="A56" s="7">
        <v>47</v>
      </c>
      <c r="B56" s="8" t="s">
        <v>53</v>
      </c>
      <c r="C56" s="6" t="s">
        <v>49</v>
      </c>
      <c r="D56" s="18">
        <f>VLOOKUP(B56:B61,[2]калькуляция!$B$13:$N$19,13,)</f>
        <v>1100</v>
      </c>
    </row>
    <row r="57" spans="1:4" x14ac:dyDescent="0.25">
      <c r="A57" s="7">
        <v>48</v>
      </c>
      <c r="B57" s="8" t="s">
        <v>54</v>
      </c>
      <c r="C57" s="6" t="s">
        <v>49</v>
      </c>
      <c r="D57" s="18">
        <f>VLOOKUP(B57:B61,[2]калькуляция!$B$13:$N$19,13,)</f>
        <v>1100</v>
      </c>
    </row>
    <row r="58" spans="1:4" x14ac:dyDescent="0.25">
      <c r="A58" s="7">
        <v>49</v>
      </c>
      <c r="B58" s="8" t="s">
        <v>55</v>
      </c>
      <c r="C58" s="6" t="s">
        <v>49</v>
      </c>
      <c r="D58" s="18">
        <f>VLOOKUP(B58:B61,[2]калькуляция!$B$13:$N$19,13,)</f>
        <v>1200</v>
      </c>
    </row>
    <row r="59" spans="1:4" x14ac:dyDescent="0.25">
      <c r="A59" s="4">
        <v>3</v>
      </c>
      <c r="B59" s="82" t="s">
        <v>56</v>
      </c>
      <c r="C59" s="82"/>
      <c r="D59" s="82"/>
    </row>
    <row r="60" spans="1:4" ht="47.25" x14ac:dyDescent="0.25">
      <c r="A60" s="7">
        <v>50</v>
      </c>
      <c r="B60" s="8" t="s">
        <v>57</v>
      </c>
      <c r="C60" s="6" t="s">
        <v>58</v>
      </c>
      <c r="D60" s="18">
        <v>2700</v>
      </c>
    </row>
    <row r="61" spans="1:4" ht="47.25" x14ac:dyDescent="0.25">
      <c r="A61" s="7">
        <v>51</v>
      </c>
      <c r="B61" s="8" t="s">
        <v>59</v>
      </c>
      <c r="C61" s="6" t="s">
        <v>58</v>
      </c>
      <c r="D61" s="18">
        <v>2700</v>
      </c>
    </row>
    <row r="62" spans="1:4" x14ac:dyDescent="0.25">
      <c r="A62" s="4">
        <v>4</v>
      </c>
      <c r="B62" s="84" t="s">
        <v>60</v>
      </c>
      <c r="C62" s="84"/>
      <c r="D62" s="84"/>
    </row>
    <row r="63" spans="1:4" ht="31.5" x14ac:dyDescent="0.25">
      <c r="A63" s="7">
        <v>52</v>
      </c>
      <c r="B63" s="8" t="s">
        <v>61</v>
      </c>
      <c r="C63" s="6" t="s">
        <v>58</v>
      </c>
      <c r="D63" s="18">
        <f>VLOOKUP(B63:B67,[3]Калькуляция!$B$13:$O$17,14,)</f>
        <v>2200</v>
      </c>
    </row>
    <row r="64" spans="1:4" x14ac:dyDescent="0.25">
      <c r="A64" s="7">
        <v>53</v>
      </c>
      <c r="B64" s="8" t="s">
        <v>62</v>
      </c>
      <c r="C64" s="6" t="s">
        <v>58</v>
      </c>
      <c r="D64" s="18">
        <f>VLOOKUP(B64:B68,[3]Калькуляция!$B$13:$O$17,14,)</f>
        <v>8600</v>
      </c>
    </row>
    <row r="65" spans="1:4" ht="31.5" x14ac:dyDescent="0.25">
      <c r="A65" s="7">
        <v>54</v>
      </c>
      <c r="B65" s="8" t="s">
        <v>63</v>
      </c>
      <c r="C65" s="6" t="s">
        <v>58</v>
      </c>
      <c r="D65" s="18">
        <f>VLOOKUP(B65:B69,[3]Калькуляция!$B$13:$O$17,14,)</f>
        <v>3000</v>
      </c>
    </row>
    <row r="66" spans="1:4" ht="31.5" x14ac:dyDescent="0.25">
      <c r="A66" s="7">
        <v>55</v>
      </c>
      <c r="B66" s="8" t="s">
        <v>64</v>
      </c>
      <c r="C66" s="6" t="s">
        <v>65</v>
      </c>
      <c r="D66" s="18">
        <f>VLOOKUP(B66:B70,[3]Калькуляция!$B$13:$O$17,14,)</f>
        <v>1500</v>
      </c>
    </row>
    <row r="67" spans="1:4" ht="47.25" x14ac:dyDescent="0.25">
      <c r="A67" s="7">
        <v>56</v>
      </c>
      <c r="B67" s="8" t="s">
        <v>66</v>
      </c>
      <c r="C67" s="6" t="s">
        <v>58</v>
      </c>
      <c r="D67" s="18">
        <f>VLOOKUP(B67:B71,[3]Калькуляция!$B$13:$O$17,14,)</f>
        <v>7500</v>
      </c>
    </row>
    <row r="68" spans="1:4" x14ac:dyDescent="0.25">
      <c r="A68" s="4">
        <v>5</v>
      </c>
      <c r="B68" s="82" t="s">
        <v>67</v>
      </c>
      <c r="C68" s="82"/>
      <c r="D68" s="82"/>
    </row>
    <row r="69" spans="1:4" x14ac:dyDescent="0.25">
      <c r="A69" s="7">
        <v>57</v>
      </c>
      <c r="B69" s="8" t="s">
        <v>68</v>
      </c>
      <c r="C69" s="6" t="s">
        <v>69</v>
      </c>
      <c r="D69" s="18">
        <f>VLOOKUP(B69:B78,[4]калькуляция!$B$12:$O$21,14,)</f>
        <v>2400</v>
      </c>
    </row>
    <row r="70" spans="1:4" x14ac:dyDescent="0.25">
      <c r="A70" s="7">
        <v>58</v>
      </c>
      <c r="B70" s="8" t="s">
        <v>70</v>
      </c>
      <c r="C70" s="6" t="s">
        <v>69</v>
      </c>
      <c r="D70" s="18">
        <f>VLOOKUP(B70:B79,[4]калькуляция!$B$12:$O$21,14,)</f>
        <v>3000</v>
      </c>
    </row>
    <row r="71" spans="1:4" x14ac:dyDescent="0.25">
      <c r="A71" s="7">
        <v>59</v>
      </c>
      <c r="B71" s="8" t="s">
        <v>71</v>
      </c>
      <c r="C71" s="6" t="s">
        <v>69</v>
      </c>
      <c r="D71" s="18">
        <f>VLOOKUP(B71:B80,[4]калькуляция!$B$12:$O$21,14,)</f>
        <v>2400</v>
      </c>
    </row>
    <row r="72" spans="1:4" x14ac:dyDescent="0.25">
      <c r="A72" s="7">
        <v>60</v>
      </c>
      <c r="B72" s="8" t="s">
        <v>72</v>
      </c>
      <c r="C72" s="6" t="s">
        <v>69</v>
      </c>
      <c r="D72" s="18">
        <f>VLOOKUP(B72:B81,[4]калькуляция!$B$12:$O$21,14,)</f>
        <v>2400</v>
      </c>
    </row>
    <row r="73" spans="1:4" x14ac:dyDescent="0.25">
      <c r="A73" s="7">
        <v>61</v>
      </c>
      <c r="B73" s="8" t="s">
        <v>73</v>
      </c>
      <c r="C73" s="6" t="s">
        <v>69</v>
      </c>
      <c r="D73" s="18">
        <f>VLOOKUP(B73:B82,[4]калькуляция!$B$12:$O$21,14,)</f>
        <v>2600</v>
      </c>
    </row>
    <row r="74" spans="1:4" x14ac:dyDescent="0.25">
      <c r="A74" s="7">
        <v>62</v>
      </c>
      <c r="B74" s="8" t="s">
        <v>74</v>
      </c>
      <c r="C74" s="6" t="s">
        <v>69</v>
      </c>
      <c r="D74" s="18">
        <f>VLOOKUP(B74:B83,[4]калькуляция!$B$12:$O$21,14,)</f>
        <v>3500</v>
      </c>
    </row>
    <row r="75" spans="1:4" x14ac:dyDescent="0.25">
      <c r="A75" s="7">
        <v>63</v>
      </c>
      <c r="B75" s="8" t="s">
        <v>75</v>
      </c>
      <c r="C75" s="6" t="s">
        <v>69</v>
      </c>
      <c r="D75" s="18">
        <f>VLOOKUP(B75:B84,[4]калькуляция!$B$12:$O$21,14,)</f>
        <v>3500</v>
      </c>
    </row>
    <row r="76" spans="1:4" x14ac:dyDescent="0.25">
      <c r="A76" s="7">
        <v>64</v>
      </c>
      <c r="B76" s="8" t="s">
        <v>76</v>
      </c>
      <c r="C76" s="6" t="s">
        <v>69</v>
      </c>
      <c r="D76" s="18">
        <f>VLOOKUP(B76:B85,[4]калькуляция!$B$12:$O$21,14,)</f>
        <v>4800</v>
      </c>
    </row>
    <row r="77" spans="1:4" x14ac:dyDescent="0.25">
      <c r="A77" s="7">
        <v>65</v>
      </c>
      <c r="B77" s="8" t="s">
        <v>77</v>
      </c>
      <c r="C77" s="6" t="s">
        <v>49</v>
      </c>
      <c r="D77" s="18">
        <f>VLOOKUP(B77:B86,[4]калькуляция!$B$12:$O$21,14,)</f>
        <v>3800</v>
      </c>
    </row>
    <row r="78" spans="1:4" x14ac:dyDescent="0.25">
      <c r="A78" s="7">
        <v>66</v>
      </c>
      <c r="B78" s="8" t="s">
        <v>78</v>
      </c>
      <c r="C78" s="6" t="s">
        <v>69</v>
      </c>
      <c r="D78" s="18">
        <f>VLOOKUP(B78:B87,[4]калькуляция!$B$12:$O$21,14,)</f>
        <v>2100</v>
      </c>
    </row>
    <row r="79" spans="1:4" x14ac:dyDescent="0.25">
      <c r="A79" s="4">
        <v>6</v>
      </c>
      <c r="B79" s="82" t="s">
        <v>79</v>
      </c>
      <c r="C79" s="82"/>
      <c r="D79" s="82"/>
    </row>
    <row r="80" spans="1:4" x14ac:dyDescent="0.25">
      <c r="A80" s="7">
        <v>67</v>
      </c>
      <c r="B80" s="8" t="s">
        <v>80</v>
      </c>
      <c r="C80" s="6" t="s">
        <v>49</v>
      </c>
      <c r="D80" s="18">
        <f>VLOOKUP(B80:B98,[5]калькуляция!$B$12:$O$30,14,)</f>
        <v>1800</v>
      </c>
    </row>
    <row r="81" spans="1:4" ht="31.5" x14ac:dyDescent="0.25">
      <c r="A81" s="7">
        <v>68</v>
      </c>
      <c r="B81" s="8" t="s">
        <v>81</v>
      </c>
      <c r="C81" s="6" t="s">
        <v>49</v>
      </c>
      <c r="D81" s="18">
        <f>VLOOKUP(B81:B99,[5]калькуляция!$B$12:$O$30,14,)</f>
        <v>2800</v>
      </c>
    </row>
    <row r="82" spans="1:4" x14ac:dyDescent="0.25">
      <c r="A82" s="7">
        <v>69</v>
      </c>
      <c r="B82" s="8" t="s">
        <v>82</v>
      </c>
      <c r="C82" s="6" t="s">
        <v>49</v>
      </c>
      <c r="D82" s="18">
        <f>VLOOKUP(B82:B100,[5]калькуляция!$B$12:$O$30,14,)</f>
        <v>2700</v>
      </c>
    </row>
    <row r="83" spans="1:4" ht="31.5" x14ac:dyDescent="0.25">
      <c r="A83" s="7">
        <v>70</v>
      </c>
      <c r="B83" s="8" t="s">
        <v>83</v>
      </c>
      <c r="C83" s="6" t="s">
        <v>49</v>
      </c>
      <c r="D83" s="18">
        <f>VLOOKUP(B83:B101,[5]калькуляция!$B$12:$O$30,14,)</f>
        <v>2400</v>
      </c>
    </row>
    <row r="84" spans="1:4" ht="31.5" x14ac:dyDescent="0.25">
      <c r="A84" s="7">
        <v>71</v>
      </c>
      <c r="B84" s="8" t="s">
        <v>84</v>
      </c>
      <c r="C84" s="6" t="s">
        <v>49</v>
      </c>
      <c r="D84" s="18">
        <f>VLOOKUP(B84:B102,[5]калькуляция!$B$12:$O$30,14,)</f>
        <v>2500</v>
      </c>
    </row>
    <row r="85" spans="1:4" x14ac:dyDescent="0.25">
      <c r="A85" s="7">
        <v>72</v>
      </c>
      <c r="B85" s="8" t="s">
        <v>85</v>
      </c>
      <c r="C85" s="6" t="s">
        <v>49</v>
      </c>
      <c r="D85" s="18">
        <f>VLOOKUP(B85:B103,[5]калькуляция!$B$12:$O$30,14,)</f>
        <v>3400</v>
      </c>
    </row>
    <row r="86" spans="1:4" ht="31.5" x14ac:dyDescent="0.25">
      <c r="A86" s="7">
        <v>73</v>
      </c>
      <c r="B86" s="8" t="s">
        <v>86</v>
      </c>
      <c r="C86" s="6" t="s">
        <v>49</v>
      </c>
      <c r="D86" s="18">
        <f>VLOOKUP(B86:B104,[5]калькуляция!$B$12:$O$30,14,)</f>
        <v>3500</v>
      </c>
    </row>
    <row r="87" spans="1:4" x14ac:dyDescent="0.25">
      <c r="A87" s="7">
        <v>74</v>
      </c>
      <c r="B87" s="8" t="s">
        <v>87</v>
      </c>
      <c r="C87" s="6" t="s">
        <v>88</v>
      </c>
      <c r="D87" s="18">
        <f>VLOOKUP(B87:B105,[5]калькуляция!$B$12:$O$30,14,)</f>
        <v>4500</v>
      </c>
    </row>
    <row r="88" spans="1:4" x14ac:dyDescent="0.25">
      <c r="A88" s="7">
        <v>75</v>
      </c>
      <c r="B88" s="8" t="s">
        <v>89</v>
      </c>
      <c r="C88" s="6" t="s">
        <v>88</v>
      </c>
      <c r="D88" s="18">
        <f>VLOOKUP(B88:B106,[5]калькуляция!$B$12:$O$30,14,)</f>
        <v>3700</v>
      </c>
    </row>
    <row r="89" spans="1:4" x14ac:dyDescent="0.25">
      <c r="A89" s="7">
        <v>76</v>
      </c>
      <c r="B89" s="8" t="s">
        <v>90</v>
      </c>
      <c r="C89" s="6" t="s">
        <v>49</v>
      </c>
      <c r="D89" s="18">
        <f>VLOOKUP(B89:B107,[5]калькуляция!$B$12:$O$30,14,)</f>
        <v>2200</v>
      </c>
    </row>
    <row r="90" spans="1:4" x14ac:dyDescent="0.25">
      <c r="A90" s="7">
        <v>77</v>
      </c>
      <c r="B90" s="8" t="s">
        <v>91</v>
      </c>
      <c r="C90" s="6" t="s">
        <v>88</v>
      </c>
      <c r="D90" s="18">
        <f>VLOOKUP(B90:B108,[5]калькуляция!$B$12:$O$30,14,)</f>
        <v>4800</v>
      </c>
    </row>
    <row r="91" spans="1:4" ht="31.5" x14ac:dyDescent="0.25">
      <c r="A91" s="7">
        <v>78</v>
      </c>
      <c r="B91" s="8" t="s">
        <v>92</v>
      </c>
      <c r="C91" s="6" t="s">
        <v>88</v>
      </c>
      <c r="D91" s="18">
        <f>VLOOKUP(B91:B109,[5]калькуляция!$B$12:$O$30,14,)</f>
        <v>4800</v>
      </c>
    </row>
    <row r="92" spans="1:4" x14ac:dyDescent="0.25">
      <c r="A92" s="7">
        <v>79</v>
      </c>
      <c r="B92" s="8" t="s">
        <v>93</v>
      </c>
      <c r="C92" s="6" t="s">
        <v>49</v>
      </c>
      <c r="D92" s="18">
        <f>VLOOKUP(B92:B110,[5]калькуляция!$B$12:$O$30,14,)</f>
        <v>2800</v>
      </c>
    </row>
    <row r="93" spans="1:4" ht="31.5" x14ac:dyDescent="0.25">
      <c r="A93" s="7">
        <v>80</v>
      </c>
      <c r="B93" s="8" t="s">
        <v>94</v>
      </c>
      <c r="C93" s="6" t="s">
        <v>49</v>
      </c>
      <c r="D93" s="18">
        <f>VLOOKUP(B93:B111,[5]калькуляция!$B$12:$O$30,14,)</f>
        <v>3800</v>
      </c>
    </row>
    <row r="94" spans="1:4" x14ac:dyDescent="0.25">
      <c r="A94" s="7">
        <v>81</v>
      </c>
      <c r="B94" s="8" t="s">
        <v>95</v>
      </c>
      <c r="C94" s="6" t="s">
        <v>49</v>
      </c>
      <c r="D94" s="18">
        <f>VLOOKUP(B94:B112,[5]калькуляция!$B$12:$O$30,14,)</f>
        <v>2400</v>
      </c>
    </row>
    <row r="95" spans="1:4" x14ac:dyDescent="0.25">
      <c r="A95" s="7">
        <v>82</v>
      </c>
      <c r="B95" s="8" t="s">
        <v>96</v>
      </c>
      <c r="C95" s="6" t="s">
        <v>88</v>
      </c>
      <c r="D95" s="18">
        <f>VLOOKUP(B95:B113,[5]калькуляция!$B$12:$O$30,14,)</f>
        <v>4800</v>
      </c>
    </row>
    <row r="96" spans="1:4" x14ac:dyDescent="0.25">
      <c r="A96" s="7">
        <v>83</v>
      </c>
      <c r="B96" s="8" t="s">
        <v>97</v>
      </c>
      <c r="C96" s="6" t="s">
        <v>88</v>
      </c>
      <c r="D96" s="18">
        <f>VLOOKUP(B96:B114,[5]калькуляция!$B$12:$O$30,14,)</f>
        <v>3600</v>
      </c>
    </row>
    <row r="97" spans="1:4" x14ac:dyDescent="0.25">
      <c r="A97" s="7">
        <v>84</v>
      </c>
      <c r="B97" s="8" t="s">
        <v>98</v>
      </c>
      <c r="C97" s="6" t="s">
        <v>49</v>
      </c>
      <c r="D97" s="18">
        <f>VLOOKUP(B97:B115,[5]калькуляция!$B$12:$O$30,14,)</f>
        <v>2400</v>
      </c>
    </row>
    <row r="98" spans="1:4" x14ac:dyDescent="0.25">
      <c r="A98" s="7">
        <v>85</v>
      </c>
      <c r="B98" s="8" t="s">
        <v>99</v>
      </c>
      <c r="C98" s="6" t="s">
        <v>49</v>
      </c>
      <c r="D98" s="18">
        <f>VLOOKUP(B98:B116,[5]калькуляция!$B$12:$O$30,14,)</f>
        <v>3500</v>
      </c>
    </row>
    <row r="99" spans="1:4" x14ac:dyDescent="0.25">
      <c r="A99" s="4">
        <v>7</v>
      </c>
      <c r="B99" s="82" t="s">
        <v>100</v>
      </c>
      <c r="C99" s="82"/>
      <c r="D99" s="82"/>
    </row>
    <row r="100" spans="1:4" x14ac:dyDescent="0.25">
      <c r="A100" s="7">
        <v>86</v>
      </c>
      <c r="B100" s="8" t="s">
        <v>101</v>
      </c>
      <c r="C100" s="6" t="s">
        <v>49</v>
      </c>
      <c r="D100" s="18">
        <f>VLOOKUP(B100,[6]калькуляция!$B$12:$N$55,13,)</f>
        <v>3000</v>
      </c>
    </row>
    <row r="101" spans="1:4" x14ac:dyDescent="0.25">
      <c r="A101" s="7">
        <v>87</v>
      </c>
      <c r="B101" s="8" t="s">
        <v>102</v>
      </c>
      <c r="C101" s="6" t="s">
        <v>49</v>
      </c>
      <c r="D101" s="18">
        <f>VLOOKUP(B101,[6]калькуляция!$B$12:$N$55,13,)</f>
        <v>4100</v>
      </c>
    </row>
    <row r="102" spans="1:4" x14ac:dyDescent="0.25">
      <c r="A102" s="7">
        <v>88</v>
      </c>
      <c r="B102" s="8" t="s">
        <v>103</v>
      </c>
      <c r="C102" s="6" t="s">
        <v>88</v>
      </c>
      <c r="D102" s="18">
        <f>VLOOKUP(B102,[6]калькуляция!$B$12:$N$55,13,)</f>
        <v>5700</v>
      </c>
    </row>
    <row r="103" spans="1:4" x14ac:dyDescent="0.25">
      <c r="A103" s="7">
        <v>89</v>
      </c>
      <c r="B103" s="8" t="s">
        <v>104</v>
      </c>
      <c r="C103" s="6" t="s">
        <v>88</v>
      </c>
      <c r="D103" s="18">
        <f>VLOOKUP(B103,[6]калькуляция!$B$12:$N$55,13,)</f>
        <v>11400</v>
      </c>
    </row>
    <row r="104" spans="1:4" x14ac:dyDescent="0.25">
      <c r="A104" s="7">
        <v>90</v>
      </c>
      <c r="B104" s="8" t="s">
        <v>105</v>
      </c>
      <c r="C104" s="6" t="s">
        <v>88</v>
      </c>
      <c r="D104" s="18">
        <f>VLOOKUP(B104,[6]калькуляция!$B$12:$N$55,13,)</f>
        <v>6100</v>
      </c>
    </row>
    <row r="105" spans="1:4" x14ac:dyDescent="0.25">
      <c r="A105" s="7">
        <v>91</v>
      </c>
      <c r="B105" s="8" t="s">
        <v>106</v>
      </c>
      <c r="C105" s="6" t="s">
        <v>49</v>
      </c>
      <c r="D105" s="18">
        <f>VLOOKUP(B105,[6]калькуляция!$B$12:$N$55,13,)</f>
        <v>6500</v>
      </c>
    </row>
    <row r="106" spans="1:4" x14ac:dyDescent="0.25">
      <c r="A106" s="7">
        <v>92</v>
      </c>
      <c r="B106" s="8" t="s">
        <v>107</v>
      </c>
      <c r="C106" s="6" t="s">
        <v>49</v>
      </c>
      <c r="D106" s="18">
        <f>VLOOKUP(B106,[6]калькуляция!$B$12:$N$55,13,)</f>
        <v>3900</v>
      </c>
    </row>
    <row r="107" spans="1:4" x14ac:dyDescent="0.25">
      <c r="A107" s="7">
        <v>93</v>
      </c>
      <c r="B107" s="21" t="s">
        <v>108</v>
      </c>
      <c r="C107" s="6" t="s">
        <v>88</v>
      </c>
      <c r="D107" s="18">
        <f>VLOOKUP(B107,[6]калькуляция!$B$12:$N$55,13,)</f>
        <v>24500</v>
      </c>
    </row>
    <row r="108" spans="1:4" x14ac:dyDescent="0.25">
      <c r="A108" s="7">
        <v>94</v>
      </c>
      <c r="B108" s="21" t="s">
        <v>109</v>
      </c>
      <c r="C108" s="6" t="s">
        <v>88</v>
      </c>
      <c r="D108" s="18">
        <f>VLOOKUP(B108,[6]калькуляция!$B$12:$N$55,13,)</f>
        <v>44400</v>
      </c>
    </row>
    <row r="109" spans="1:4" x14ac:dyDescent="0.25">
      <c r="A109" s="7">
        <v>95</v>
      </c>
      <c r="B109" s="21" t="s">
        <v>110</v>
      </c>
      <c r="C109" s="6" t="s">
        <v>88</v>
      </c>
      <c r="D109" s="18">
        <f>VLOOKUP(B109,[6]калькуляция!$B$12:$N$55,13,)</f>
        <v>62300</v>
      </c>
    </row>
    <row r="110" spans="1:4" x14ac:dyDescent="0.25">
      <c r="A110" s="7">
        <v>96</v>
      </c>
      <c r="B110" s="8" t="s">
        <v>111</v>
      </c>
      <c r="C110" s="6" t="s">
        <v>88</v>
      </c>
      <c r="D110" s="18">
        <f>VLOOKUP(B110,[6]калькуляция!$B$12:$N$55,13,)</f>
        <v>35600</v>
      </c>
    </row>
    <row r="111" spans="1:4" x14ac:dyDescent="0.25">
      <c r="A111" s="7">
        <v>97</v>
      </c>
      <c r="B111" s="8" t="s">
        <v>112</v>
      </c>
      <c r="C111" s="6" t="s">
        <v>88</v>
      </c>
      <c r="D111" s="18">
        <f>VLOOKUP(B111,[6]калькуляция!$B$12:$N$55,13,)</f>
        <v>54200</v>
      </c>
    </row>
    <row r="112" spans="1:4" x14ac:dyDescent="0.25">
      <c r="A112" s="7">
        <v>98</v>
      </c>
      <c r="B112" s="8" t="s">
        <v>113</v>
      </c>
      <c r="C112" s="6" t="s">
        <v>49</v>
      </c>
      <c r="D112" s="18">
        <f>VLOOKUP(B112,[6]калькуляция!$B$12:$N$55,13,)</f>
        <v>3600</v>
      </c>
    </row>
    <row r="113" spans="1:4" x14ac:dyDescent="0.25">
      <c r="A113" s="7">
        <v>99</v>
      </c>
      <c r="B113" s="8" t="s">
        <v>341</v>
      </c>
      <c r="C113" s="6" t="s">
        <v>49</v>
      </c>
      <c r="D113" s="18">
        <f>VLOOKUP(B113,[6]калькуляция!$B$12:$N$55,13,)</f>
        <v>4000</v>
      </c>
    </row>
    <row r="114" spans="1:4" x14ac:dyDescent="0.25">
      <c r="A114" s="7">
        <v>100</v>
      </c>
      <c r="B114" s="8" t="s">
        <v>114</v>
      </c>
      <c r="C114" s="6" t="s">
        <v>49</v>
      </c>
      <c r="D114" s="18">
        <f>VLOOKUP(B114,[6]калькуляция!$B$12:$N$55,13,)</f>
        <v>3800</v>
      </c>
    </row>
    <row r="115" spans="1:4" ht="47.25" x14ac:dyDescent="0.25">
      <c r="A115" s="7">
        <v>101</v>
      </c>
      <c r="B115" s="8" t="s">
        <v>115</v>
      </c>
      <c r="C115" s="6" t="s">
        <v>88</v>
      </c>
      <c r="D115" s="18">
        <f>VLOOKUP(B115,[6]калькуляция!$B$12:$N$55,13,)</f>
        <v>5700</v>
      </c>
    </row>
    <row r="116" spans="1:4" ht="63" x14ac:dyDescent="0.25">
      <c r="A116" s="7">
        <v>102</v>
      </c>
      <c r="B116" s="8" t="s">
        <v>116</v>
      </c>
      <c r="C116" s="6" t="s">
        <v>88</v>
      </c>
      <c r="D116" s="18">
        <f>VLOOKUP(B116,[6]калькуляция!$B$12:$N$55,13,)</f>
        <v>9200</v>
      </c>
    </row>
    <row r="117" spans="1:4" ht="63" x14ac:dyDescent="0.25">
      <c r="A117" s="7">
        <v>103</v>
      </c>
      <c r="B117" s="8" t="s">
        <v>117</v>
      </c>
      <c r="C117" s="6" t="s">
        <v>88</v>
      </c>
      <c r="D117" s="18">
        <f>VLOOKUP(B117,[6]калькуляция!$B$12:$N$55,13,)</f>
        <v>14900</v>
      </c>
    </row>
    <row r="118" spans="1:4" ht="31.5" x14ac:dyDescent="0.25">
      <c r="A118" s="7">
        <v>104</v>
      </c>
      <c r="B118" s="8" t="s">
        <v>118</v>
      </c>
      <c r="C118" s="6" t="s">
        <v>49</v>
      </c>
      <c r="D118" s="18">
        <f>VLOOKUP(B118,[6]калькуляция!$B$12:$N$55,13,)</f>
        <v>8500</v>
      </c>
    </row>
    <row r="119" spans="1:4" x14ac:dyDescent="0.25">
      <c r="A119" s="7">
        <v>105</v>
      </c>
      <c r="B119" s="8" t="s">
        <v>119</v>
      </c>
      <c r="C119" s="6" t="s">
        <v>49</v>
      </c>
      <c r="D119" s="18">
        <f>VLOOKUP(B119,[6]калькуляция!$B$12:$N$55,13,)</f>
        <v>6500</v>
      </c>
    </row>
    <row r="120" spans="1:4" ht="47.25" x14ac:dyDescent="0.25">
      <c r="A120" s="7">
        <v>106</v>
      </c>
      <c r="B120" s="8" t="s">
        <v>340</v>
      </c>
      <c r="C120" s="6" t="s">
        <v>88</v>
      </c>
      <c r="D120" s="18">
        <f>VLOOKUP(B120,[6]калькуляция!$B$12:$N$55,13,)</f>
        <v>9200</v>
      </c>
    </row>
    <row r="121" spans="1:4" ht="31.5" x14ac:dyDescent="0.25">
      <c r="A121" s="7">
        <v>107</v>
      </c>
      <c r="B121" s="8" t="s">
        <v>120</v>
      </c>
      <c r="C121" s="6" t="s">
        <v>49</v>
      </c>
      <c r="D121" s="18">
        <f>VLOOKUP(B121,[6]калькуляция!$B$12:$N$55,13,)</f>
        <v>7800</v>
      </c>
    </row>
    <row r="122" spans="1:4" ht="31.5" x14ac:dyDescent="0.25">
      <c r="A122" s="7">
        <v>108</v>
      </c>
      <c r="B122" s="8" t="s">
        <v>121</v>
      </c>
      <c r="C122" s="6" t="s">
        <v>49</v>
      </c>
      <c r="D122" s="18">
        <f>VLOOKUP(B122,[6]калькуляция!$B$12:$N$55,13,)</f>
        <v>4200</v>
      </c>
    </row>
    <row r="123" spans="1:4" x14ac:dyDescent="0.25">
      <c r="A123" s="7">
        <v>109</v>
      </c>
      <c r="B123" s="8" t="s">
        <v>122</v>
      </c>
      <c r="C123" s="6" t="s">
        <v>88</v>
      </c>
      <c r="D123" s="18">
        <f>VLOOKUP(B123,[6]калькуляция!$B$12:$N$55,13,)</f>
        <v>15200</v>
      </c>
    </row>
    <row r="124" spans="1:4" x14ac:dyDescent="0.25">
      <c r="A124" s="7">
        <v>110</v>
      </c>
      <c r="B124" s="8" t="s">
        <v>123</v>
      </c>
      <c r="C124" s="6" t="s">
        <v>88</v>
      </c>
      <c r="D124" s="18">
        <f>VLOOKUP(B124,[6]калькуляция!$B$12:$N$55,13,)</f>
        <v>9700</v>
      </c>
    </row>
    <row r="125" spans="1:4" ht="31.5" x14ac:dyDescent="0.25">
      <c r="A125" s="7">
        <v>111</v>
      </c>
      <c r="B125" s="8" t="s">
        <v>124</v>
      </c>
      <c r="C125" s="6" t="s">
        <v>88</v>
      </c>
      <c r="D125" s="18">
        <f>VLOOKUP(B125,[6]калькуляция!$B$12:$N$55,13,)</f>
        <v>17000</v>
      </c>
    </row>
    <row r="126" spans="1:4" x14ac:dyDescent="0.25">
      <c r="A126" s="7">
        <v>112</v>
      </c>
      <c r="B126" s="8" t="s">
        <v>125</v>
      </c>
      <c r="C126" s="6" t="s">
        <v>88</v>
      </c>
      <c r="D126" s="18">
        <f>VLOOKUP(B126,[6]калькуляция!$B$12:$N$55,13,)</f>
        <v>8700</v>
      </c>
    </row>
    <row r="127" spans="1:4" x14ac:dyDescent="0.25">
      <c r="A127" s="7">
        <v>113</v>
      </c>
      <c r="B127" s="8" t="s">
        <v>126</v>
      </c>
      <c r="C127" s="6" t="s">
        <v>88</v>
      </c>
      <c r="D127" s="18">
        <f>VLOOKUP(B127,[6]калькуляция!$B$12:$N$55,13,)</f>
        <v>16200</v>
      </c>
    </row>
    <row r="128" spans="1:4" x14ac:dyDescent="0.25">
      <c r="A128" s="7">
        <v>114</v>
      </c>
      <c r="B128" s="8" t="s">
        <v>127</v>
      </c>
      <c r="C128" s="6" t="s">
        <v>88</v>
      </c>
      <c r="D128" s="18">
        <f>VLOOKUP(B128,[6]калькуляция!$B$12:$N$55,13,)</f>
        <v>9200</v>
      </c>
    </row>
    <row r="129" spans="1:4" ht="63" x14ac:dyDescent="0.25">
      <c r="A129" s="7">
        <v>115</v>
      </c>
      <c r="B129" s="8" t="s">
        <v>128</v>
      </c>
      <c r="C129" s="6" t="s">
        <v>88</v>
      </c>
      <c r="D129" s="18">
        <f>VLOOKUP(B129,[6]калькуляция!$B$12:$N$55,13,)</f>
        <v>15200</v>
      </c>
    </row>
    <row r="130" spans="1:4" ht="47.25" x14ac:dyDescent="0.25">
      <c r="A130" s="7">
        <v>116</v>
      </c>
      <c r="B130" s="8" t="s">
        <v>129</v>
      </c>
      <c r="C130" s="6" t="s">
        <v>88</v>
      </c>
      <c r="D130" s="18">
        <f>VLOOKUP(B130,[6]калькуляция!$B$12:$N$55,13,)</f>
        <v>31900</v>
      </c>
    </row>
    <row r="131" spans="1:4" ht="47.25" x14ac:dyDescent="0.25">
      <c r="A131" s="7">
        <v>117</v>
      </c>
      <c r="B131" s="8" t="s">
        <v>130</v>
      </c>
      <c r="C131" s="6" t="s">
        <v>88</v>
      </c>
      <c r="D131" s="18">
        <f>VLOOKUP(B131,[6]калькуляция!$B$12:$N$55,13,)</f>
        <v>46200</v>
      </c>
    </row>
    <row r="132" spans="1:4" x14ac:dyDescent="0.25">
      <c r="A132" s="7">
        <v>118</v>
      </c>
      <c r="B132" s="8" t="s">
        <v>131</v>
      </c>
      <c r="C132" s="6" t="s">
        <v>88</v>
      </c>
      <c r="D132" s="18">
        <f>VLOOKUP(B132,[6]калькуляция!$B$12:$N$55,13,)</f>
        <v>15700</v>
      </c>
    </row>
    <row r="133" spans="1:4" x14ac:dyDescent="0.25">
      <c r="A133" s="7">
        <v>119</v>
      </c>
      <c r="B133" s="8" t="s">
        <v>132</v>
      </c>
      <c r="C133" s="6" t="s">
        <v>88</v>
      </c>
      <c r="D133" s="18">
        <f>VLOOKUP(B133,[6]калькуляция!$B$12:$N$55,13,)</f>
        <v>5600</v>
      </c>
    </row>
    <row r="134" spans="1:4" x14ac:dyDescent="0.25">
      <c r="A134" s="7">
        <v>120</v>
      </c>
      <c r="B134" s="8" t="s">
        <v>133</v>
      </c>
      <c r="C134" s="6" t="s">
        <v>49</v>
      </c>
      <c r="D134" s="18">
        <f>VLOOKUP(B134,[6]калькуляция!$B$12:$N$55,13,)</f>
        <v>7700</v>
      </c>
    </row>
    <row r="135" spans="1:4" x14ac:dyDescent="0.25">
      <c r="A135" s="7">
        <v>121</v>
      </c>
      <c r="B135" s="8" t="s">
        <v>342</v>
      </c>
      <c r="C135" s="6" t="s">
        <v>49</v>
      </c>
      <c r="D135" s="18">
        <f>VLOOKUP(B135,[6]калькуляция!$B$12:$N$55,13,)</f>
        <v>2300</v>
      </c>
    </row>
    <row r="136" spans="1:4" ht="31.5" x14ac:dyDescent="0.25">
      <c r="A136" s="7">
        <v>122</v>
      </c>
      <c r="B136" s="8" t="s">
        <v>134</v>
      </c>
      <c r="C136" s="6" t="s">
        <v>88</v>
      </c>
      <c r="D136" s="18">
        <f>VLOOKUP(B136,[6]калькуляция!$B$12:$N$55,13,)</f>
        <v>18100</v>
      </c>
    </row>
    <row r="137" spans="1:4" x14ac:dyDescent="0.25">
      <c r="A137" s="7">
        <v>123</v>
      </c>
      <c r="B137" s="8" t="s">
        <v>135</v>
      </c>
      <c r="C137" s="6" t="s">
        <v>88</v>
      </c>
      <c r="D137" s="18">
        <f>VLOOKUP(B137,[6]калькуляция!$B$12:$N$55,13,)</f>
        <v>40600</v>
      </c>
    </row>
    <row r="138" spans="1:4" x14ac:dyDescent="0.25">
      <c r="A138" s="7">
        <v>124</v>
      </c>
      <c r="B138" s="8" t="s">
        <v>136</v>
      </c>
      <c r="C138" s="6" t="s">
        <v>88</v>
      </c>
      <c r="D138" s="18">
        <f>VLOOKUP(B138,[6]калькуляция!$B$12:$N$55,13,)</f>
        <v>5100</v>
      </c>
    </row>
    <row r="139" spans="1:4" x14ac:dyDescent="0.25">
      <c r="A139" s="7">
        <v>125</v>
      </c>
      <c r="B139" s="8" t="s">
        <v>137</v>
      </c>
      <c r="C139" s="6" t="s">
        <v>88</v>
      </c>
      <c r="D139" s="18">
        <f>VLOOKUP(B139,[6]калькуляция!$B$12:$N$55,13,)</f>
        <v>22500</v>
      </c>
    </row>
    <row r="140" spans="1:4" x14ac:dyDescent="0.25">
      <c r="A140" s="7">
        <v>126</v>
      </c>
      <c r="B140" s="8" t="s">
        <v>138</v>
      </c>
      <c r="C140" s="6" t="s">
        <v>88</v>
      </c>
      <c r="D140" s="18">
        <f>VLOOKUP(B140,[6]калькуляция!$B$12:$N$55,13,)</f>
        <v>9800</v>
      </c>
    </row>
    <row r="141" spans="1:4" ht="31.5" x14ac:dyDescent="0.25">
      <c r="A141" s="7">
        <v>127</v>
      </c>
      <c r="B141" s="11" t="s">
        <v>343</v>
      </c>
      <c r="C141" s="6" t="s">
        <v>88</v>
      </c>
      <c r="D141" s="18">
        <f>VLOOKUP(B141,[6]калькуляция!$B$12:$N$55,13,)</f>
        <v>8800</v>
      </c>
    </row>
    <row r="142" spans="1:4" x14ac:dyDescent="0.25">
      <c r="A142" s="7">
        <v>128</v>
      </c>
      <c r="B142" s="11" t="s">
        <v>344</v>
      </c>
      <c r="C142" s="6" t="s">
        <v>88</v>
      </c>
      <c r="D142" s="18">
        <f>VLOOKUP(B142,[6]калькуляция!$B$12:$N$55,13,)</f>
        <v>12000</v>
      </c>
    </row>
    <row r="143" spans="1:4" x14ac:dyDescent="0.25">
      <c r="A143" s="7">
        <v>129</v>
      </c>
      <c r="B143" s="11" t="s">
        <v>345</v>
      </c>
      <c r="C143" s="6" t="s">
        <v>88</v>
      </c>
      <c r="D143" s="18">
        <f>VLOOKUP(B143,[6]калькуляция!$B$12:$N$55,13,)</f>
        <v>17800</v>
      </c>
    </row>
    <row r="144" spans="1:4" x14ac:dyDescent="0.25">
      <c r="A144" s="4">
        <v>8</v>
      </c>
      <c r="B144" s="82" t="s">
        <v>139</v>
      </c>
      <c r="C144" s="82"/>
      <c r="D144" s="82"/>
    </row>
    <row r="145" spans="1:4" x14ac:dyDescent="0.25">
      <c r="A145" s="7">
        <v>130</v>
      </c>
      <c r="B145" s="8" t="s">
        <v>140</v>
      </c>
      <c r="C145" s="6" t="s">
        <v>88</v>
      </c>
      <c r="D145" s="23">
        <f>[7]калькуляция!$O$12</f>
        <v>170800</v>
      </c>
    </row>
    <row r="146" spans="1:4" x14ac:dyDescent="0.25">
      <c r="A146" s="7">
        <v>131</v>
      </c>
      <c r="B146" s="8" t="s">
        <v>141</v>
      </c>
      <c r="C146" s="6" t="s">
        <v>88</v>
      </c>
      <c r="D146" s="23">
        <f>[7]калькуляция!$O$12</f>
        <v>170800</v>
      </c>
    </row>
    <row r="147" spans="1:4" x14ac:dyDescent="0.25">
      <c r="A147" s="7">
        <v>132</v>
      </c>
      <c r="B147" s="8" t="s">
        <v>142</v>
      </c>
      <c r="C147" s="6" t="s">
        <v>88</v>
      </c>
      <c r="D147" s="23">
        <f>[7]калькуляция!$O$12</f>
        <v>170800</v>
      </c>
    </row>
    <row r="148" spans="1:4" x14ac:dyDescent="0.25">
      <c r="A148" s="4">
        <v>9</v>
      </c>
      <c r="B148" s="82" t="s">
        <v>143</v>
      </c>
      <c r="C148" s="82"/>
      <c r="D148" s="82"/>
    </row>
    <row r="149" spans="1:4" x14ac:dyDescent="0.25">
      <c r="A149" s="7">
        <v>133</v>
      </c>
      <c r="B149" s="8" t="s">
        <v>144</v>
      </c>
      <c r="C149" s="6" t="s">
        <v>49</v>
      </c>
      <c r="D149" s="18">
        <f>VLOOKUP(B149:B153,[8]калькуляция!$B$11:$O$15,14,)</f>
        <v>2500</v>
      </c>
    </row>
    <row r="150" spans="1:4" x14ac:dyDescent="0.25">
      <c r="A150" s="7">
        <v>134</v>
      </c>
      <c r="B150" s="8" t="s">
        <v>145</v>
      </c>
      <c r="C150" s="6" t="s">
        <v>49</v>
      </c>
      <c r="D150" s="18">
        <f>VLOOKUP(B150:B154,[8]калькуляция!$B$11:$O$15,14,)</f>
        <v>3600</v>
      </c>
    </row>
    <row r="151" spans="1:4" x14ac:dyDescent="0.25">
      <c r="A151" s="7">
        <v>135</v>
      </c>
      <c r="B151" s="8" t="s">
        <v>146</v>
      </c>
      <c r="C151" s="6" t="s">
        <v>49</v>
      </c>
      <c r="D151" s="18">
        <f>VLOOKUP(B151:B155,[8]калькуляция!$B$11:$O$15,14,)</f>
        <v>3700</v>
      </c>
    </row>
    <row r="152" spans="1:4" x14ac:dyDescent="0.25">
      <c r="A152" s="7">
        <v>136</v>
      </c>
      <c r="B152" s="8" t="s">
        <v>147</v>
      </c>
      <c r="C152" s="6" t="s">
        <v>49</v>
      </c>
      <c r="D152" s="18">
        <f>VLOOKUP(B152:B156,[8]калькуляция!$B$11:$O$15,14,)</f>
        <v>2600</v>
      </c>
    </row>
    <row r="153" spans="1:4" ht="31.5" x14ac:dyDescent="0.25">
      <c r="A153" s="7">
        <v>137</v>
      </c>
      <c r="B153" s="8" t="s">
        <v>148</v>
      </c>
      <c r="C153" s="6" t="s">
        <v>49</v>
      </c>
      <c r="D153" s="18">
        <f>VLOOKUP(B153:B157,[8]калькуляция!$B$11:$O$15,14,)</f>
        <v>4800</v>
      </c>
    </row>
    <row r="154" spans="1:4" x14ac:dyDescent="0.25">
      <c r="A154" s="4">
        <v>10</v>
      </c>
      <c r="B154" s="82" t="s">
        <v>149</v>
      </c>
      <c r="C154" s="82"/>
      <c r="D154" s="82"/>
    </row>
    <row r="155" spans="1:4" x14ac:dyDescent="0.25">
      <c r="A155" s="7">
        <v>138</v>
      </c>
      <c r="B155" s="8" t="s">
        <v>150</v>
      </c>
      <c r="C155" s="6" t="s">
        <v>69</v>
      </c>
      <c r="D155" s="18">
        <f>VLOOKUP(B155:B166,[9]Калькуляция!$B$11:$O$22,14,)</f>
        <v>4600</v>
      </c>
    </row>
    <row r="156" spans="1:4" x14ac:dyDescent="0.25">
      <c r="A156" s="7">
        <v>139</v>
      </c>
      <c r="B156" s="8" t="s">
        <v>151</v>
      </c>
      <c r="C156" s="6" t="s">
        <v>88</v>
      </c>
      <c r="D156" s="18">
        <f>VLOOKUP(B156:B167,[9]Калькуляция!$B$11:$O$22,14,)</f>
        <v>4700</v>
      </c>
    </row>
    <row r="157" spans="1:4" x14ac:dyDescent="0.25">
      <c r="A157" s="7">
        <v>140</v>
      </c>
      <c r="B157" s="8" t="s">
        <v>152</v>
      </c>
      <c r="C157" s="6" t="s">
        <v>88</v>
      </c>
      <c r="D157" s="18">
        <f>VLOOKUP(B157:B168,[9]Калькуляция!$B$11:$O$22,14,)</f>
        <v>6700</v>
      </c>
    </row>
    <row r="158" spans="1:4" x14ac:dyDescent="0.25">
      <c r="A158" s="7">
        <v>141</v>
      </c>
      <c r="B158" s="8" t="s">
        <v>153</v>
      </c>
      <c r="C158" s="6" t="s">
        <v>88</v>
      </c>
      <c r="D158" s="18">
        <f>VLOOKUP(B158:B169,[9]Калькуляция!$B$11:$O$22,14,)</f>
        <v>5200</v>
      </c>
    </row>
    <row r="159" spans="1:4" x14ac:dyDescent="0.25">
      <c r="A159" s="7">
        <v>142</v>
      </c>
      <c r="B159" s="8" t="s">
        <v>154</v>
      </c>
      <c r="C159" s="6" t="s">
        <v>88</v>
      </c>
      <c r="D159" s="18">
        <f>VLOOKUP(B159:B170,[9]Калькуляция!$B$11:$O$22,14,)</f>
        <v>5400</v>
      </c>
    </row>
    <row r="160" spans="1:4" x14ac:dyDescent="0.25">
      <c r="A160" s="7">
        <v>143</v>
      </c>
      <c r="B160" s="8" t="s">
        <v>155</v>
      </c>
      <c r="C160" s="6" t="s">
        <v>69</v>
      </c>
      <c r="D160" s="18">
        <f>VLOOKUP(B160:B171,[9]Калькуляция!$B$11:$O$22,14,)</f>
        <v>3200</v>
      </c>
    </row>
    <row r="161" spans="1:4" x14ac:dyDescent="0.25">
      <c r="A161" s="7">
        <v>144</v>
      </c>
      <c r="B161" s="8" t="s">
        <v>156</v>
      </c>
      <c r="C161" s="6" t="s">
        <v>69</v>
      </c>
      <c r="D161" s="18">
        <f>VLOOKUP(B161:B172,[9]Калькуляция!$B$11:$O$22,14,)</f>
        <v>3300</v>
      </c>
    </row>
    <row r="162" spans="1:4" x14ac:dyDescent="0.25">
      <c r="A162" s="7">
        <v>145</v>
      </c>
      <c r="B162" s="8" t="s">
        <v>157</v>
      </c>
      <c r="C162" s="6" t="s">
        <v>69</v>
      </c>
      <c r="D162" s="18">
        <f>VLOOKUP(B162:B173,[9]Калькуляция!$B$11:$O$22,14,)</f>
        <v>4600</v>
      </c>
    </row>
    <row r="163" spans="1:4" x14ac:dyDescent="0.25">
      <c r="A163" s="7">
        <v>146</v>
      </c>
      <c r="B163" s="8" t="s">
        <v>158</v>
      </c>
      <c r="C163" s="6" t="s">
        <v>88</v>
      </c>
      <c r="D163" s="18">
        <f>VLOOKUP(B163:B174,[9]Калькуляция!$B$11:$O$22,14,)</f>
        <v>6700</v>
      </c>
    </row>
    <row r="164" spans="1:4" x14ac:dyDescent="0.25">
      <c r="A164" s="7">
        <v>147</v>
      </c>
      <c r="B164" s="8" t="s">
        <v>159</v>
      </c>
      <c r="C164" s="6" t="s">
        <v>88</v>
      </c>
      <c r="D164" s="18">
        <f>VLOOKUP(B164:B175,[9]Калькуляция!$B$11:$O$22,14,)</f>
        <v>7400</v>
      </c>
    </row>
    <row r="165" spans="1:4" ht="31.5" x14ac:dyDescent="0.25">
      <c r="A165" s="7">
        <v>148</v>
      </c>
      <c r="B165" s="8" t="s">
        <v>160</v>
      </c>
      <c r="C165" s="6" t="s">
        <v>88</v>
      </c>
      <c r="D165" s="18">
        <f>VLOOKUP(B165:B176,[9]Калькуляция!$B$11:$O$22,14,)</f>
        <v>5300</v>
      </c>
    </row>
    <row r="166" spans="1:4" x14ac:dyDescent="0.25">
      <c r="A166" s="7">
        <v>149</v>
      </c>
      <c r="B166" s="8" t="s">
        <v>161</v>
      </c>
      <c r="C166" s="6" t="s">
        <v>69</v>
      </c>
      <c r="D166" s="18">
        <f>VLOOKUP(B166:B177,[9]Калькуляция!$B$11:$O$22,14,)</f>
        <v>6700</v>
      </c>
    </row>
    <row r="167" spans="1:4" x14ac:dyDescent="0.25">
      <c r="A167" s="4">
        <v>11</v>
      </c>
      <c r="B167" s="82" t="s">
        <v>162</v>
      </c>
      <c r="C167" s="82"/>
      <c r="D167" s="82"/>
    </row>
    <row r="168" spans="1:4" x14ac:dyDescent="0.25">
      <c r="A168" s="7">
        <v>150</v>
      </c>
      <c r="B168" s="8" t="s">
        <v>163</v>
      </c>
      <c r="C168" s="6" t="s">
        <v>49</v>
      </c>
      <c r="D168" s="18">
        <f>VLOOKUP(B168:B184,[10]Калькуляция!$C$12:$O$28,13,)</f>
        <v>2100</v>
      </c>
    </row>
    <row r="169" spans="1:4" x14ac:dyDescent="0.25">
      <c r="A169" s="7">
        <v>151</v>
      </c>
      <c r="B169" s="8" t="s">
        <v>164</v>
      </c>
      <c r="C169" s="6" t="s">
        <v>49</v>
      </c>
      <c r="D169" s="18">
        <f>VLOOKUP(B169:B185,[10]Калькуляция!$C$12:$O$28,13,)</f>
        <v>2500</v>
      </c>
    </row>
    <row r="170" spans="1:4" x14ac:dyDescent="0.25">
      <c r="A170" s="7">
        <v>152</v>
      </c>
      <c r="B170" s="8" t="s">
        <v>165</v>
      </c>
      <c r="C170" s="6" t="s">
        <v>49</v>
      </c>
      <c r="D170" s="18">
        <f>VLOOKUP(B170:B186,[10]Калькуляция!$C$12:$O$28,13,)</f>
        <v>1600</v>
      </c>
    </row>
    <row r="171" spans="1:4" x14ac:dyDescent="0.25">
      <c r="A171" s="7">
        <v>153</v>
      </c>
      <c r="B171" s="9" t="s">
        <v>296</v>
      </c>
      <c r="C171" s="6" t="s">
        <v>49</v>
      </c>
      <c r="D171" s="18">
        <f>VLOOKUP(B171:B187,[10]Калькуляция!$C$12:$O$28,13,)</f>
        <v>1900</v>
      </c>
    </row>
    <row r="172" spans="1:4" x14ac:dyDescent="0.25">
      <c r="A172" s="7">
        <v>154</v>
      </c>
      <c r="B172" s="9" t="s">
        <v>297</v>
      </c>
      <c r="C172" s="6" t="s">
        <v>49</v>
      </c>
      <c r="D172" s="18">
        <f>VLOOKUP(B172:B188,[10]Калькуляция!$C$12:$O$28,13,)</f>
        <v>2000</v>
      </c>
    </row>
    <row r="173" spans="1:4" ht="31.5" x14ac:dyDescent="0.25">
      <c r="A173" s="7">
        <v>155</v>
      </c>
      <c r="B173" s="8" t="s">
        <v>166</v>
      </c>
      <c r="C173" s="6" t="s">
        <v>49</v>
      </c>
      <c r="D173" s="18">
        <f>VLOOKUP(B173:B189,[10]Калькуляция!$C$12:$O$28,13,)</f>
        <v>1600</v>
      </c>
    </row>
    <row r="174" spans="1:4" x14ac:dyDescent="0.25">
      <c r="A174" s="7">
        <v>156</v>
      </c>
      <c r="B174" s="9" t="s">
        <v>298</v>
      </c>
      <c r="C174" s="6" t="s">
        <v>49</v>
      </c>
      <c r="D174" s="18">
        <f>VLOOKUP(B174:B190,[10]Калькуляция!$C$12:$O$28,13,)</f>
        <v>1800</v>
      </c>
    </row>
    <row r="175" spans="1:4" x14ac:dyDescent="0.25">
      <c r="A175" s="7">
        <v>157</v>
      </c>
      <c r="B175" s="9" t="s">
        <v>299</v>
      </c>
      <c r="C175" s="6" t="s">
        <v>49</v>
      </c>
      <c r="D175" s="18">
        <f>VLOOKUP(B175:B191,[10]Калькуляция!$C$12:$O$28,13,)</f>
        <v>2400</v>
      </c>
    </row>
    <row r="176" spans="1:4" x14ac:dyDescent="0.25">
      <c r="A176" s="7">
        <v>158</v>
      </c>
      <c r="B176" s="9" t="s">
        <v>300</v>
      </c>
      <c r="C176" s="6" t="s">
        <v>49</v>
      </c>
      <c r="D176" s="18">
        <f>VLOOKUP(B176:B192,[10]Калькуляция!$C$12:$O$28,13,)</f>
        <v>1400</v>
      </c>
    </row>
    <row r="177" spans="1:4" x14ac:dyDescent="0.25">
      <c r="A177" s="7">
        <v>159</v>
      </c>
      <c r="B177" s="8" t="s">
        <v>167</v>
      </c>
      <c r="C177" s="6" t="s">
        <v>49</v>
      </c>
      <c r="D177" s="18">
        <f>VLOOKUP(B177:B193,[10]Калькуляция!$C$12:$O$28,13,)</f>
        <v>1700</v>
      </c>
    </row>
    <row r="178" spans="1:4" x14ac:dyDescent="0.25">
      <c r="A178" s="7">
        <v>160</v>
      </c>
      <c r="B178" s="8" t="s">
        <v>168</v>
      </c>
      <c r="C178" s="6" t="s">
        <v>49</v>
      </c>
      <c r="D178" s="18">
        <f>VLOOKUP(B178:B194,[10]Калькуляция!$C$12:$O$28,13,)</f>
        <v>1700</v>
      </c>
    </row>
    <row r="179" spans="1:4" x14ac:dyDescent="0.25">
      <c r="A179" s="7">
        <v>161</v>
      </c>
      <c r="B179" s="8" t="s">
        <v>169</v>
      </c>
      <c r="C179" s="6" t="s">
        <v>49</v>
      </c>
      <c r="D179" s="18">
        <f>VLOOKUP(B179:B195,[10]Калькуляция!$C$12:$O$28,13,)</f>
        <v>2400</v>
      </c>
    </row>
    <row r="180" spans="1:4" x14ac:dyDescent="0.25">
      <c r="A180" s="7">
        <v>162</v>
      </c>
      <c r="B180" s="8" t="s">
        <v>170</v>
      </c>
      <c r="C180" s="6" t="s">
        <v>49</v>
      </c>
      <c r="D180" s="18">
        <f>VLOOKUP(B180:B196,[10]Калькуляция!$C$12:$O$28,13,)</f>
        <v>2600</v>
      </c>
    </row>
    <row r="181" spans="1:4" x14ac:dyDescent="0.25">
      <c r="A181" s="7">
        <v>163</v>
      </c>
      <c r="B181" s="8" t="s">
        <v>171</v>
      </c>
      <c r="C181" s="6" t="s">
        <v>49</v>
      </c>
      <c r="D181" s="18">
        <f>VLOOKUP(B181:B197,[10]Калькуляция!$C$12:$O$28,13,)</f>
        <v>3000</v>
      </c>
    </row>
    <row r="182" spans="1:4" ht="31.5" x14ac:dyDescent="0.25">
      <c r="A182" s="7">
        <v>164</v>
      </c>
      <c r="B182" s="8" t="s">
        <v>172</v>
      </c>
      <c r="C182" s="6" t="s">
        <v>49</v>
      </c>
      <c r="D182" s="18">
        <f>VLOOKUP(B182:B198,[10]Калькуляция!$C$12:$O$28,13,)</f>
        <v>3200</v>
      </c>
    </row>
    <row r="183" spans="1:4" x14ac:dyDescent="0.25">
      <c r="A183" s="7">
        <v>165</v>
      </c>
      <c r="B183" s="8" t="s">
        <v>173</v>
      </c>
      <c r="C183" s="6" t="s">
        <v>49</v>
      </c>
      <c r="D183" s="18">
        <f>VLOOKUP(B183:B199,[10]Калькуляция!$C$12:$O$28,13,)</f>
        <v>2700</v>
      </c>
    </row>
    <row r="184" spans="1:4" x14ac:dyDescent="0.25">
      <c r="A184" s="7">
        <v>166</v>
      </c>
      <c r="B184" s="8" t="s">
        <v>174</v>
      </c>
      <c r="C184" s="6" t="s">
        <v>49</v>
      </c>
      <c r="D184" s="18">
        <f>VLOOKUP(B184:B200,[10]Калькуляция!$C$12:$O$28,13,)</f>
        <v>2000</v>
      </c>
    </row>
    <row r="185" spans="1:4" x14ac:dyDescent="0.25">
      <c r="A185" s="4">
        <v>12</v>
      </c>
      <c r="B185" s="82" t="s">
        <v>175</v>
      </c>
      <c r="C185" s="82"/>
      <c r="D185" s="82"/>
    </row>
    <row r="186" spans="1:4" x14ac:dyDescent="0.25">
      <c r="A186" s="7">
        <v>167</v>
      </c>
      <c r="B186" s="8" t="s">
        <v>176</v>
      </c>
      <c r="C186" s="6" t="s">
        <v>177</v>
      </c>
      <c r="D186" s="18">
        <f>VLOOKUP(B186,[11]Калькуляция!$B$31:$N$47,13,)</f>
        <v>1700</v>
      </c>
    </row>
    <row r="187" spans="1:4" ht="31.5" x14ac:dyDescent="0.25">
      <c r="A187" s="7">
        <v>168</v>
      </c>
      <c r="B187" s="11" t="s">
        <v>306</v>
      </c>
      <c r="C187" s="6" t="s">
        <v>178</v>
      </c>
      <c r="D187" s="18">
        <f>VLOOKUP(B187,[11]Калькуляция!$B$31:$N$47,13,)</f>
        <v>1700</v>
      </c>
    </row>
    <row r="188" spans="1:4" ht="47.25" x14ac:dyDescent="0.25">
      <c r="A188" s="7">
        <v>169</v>
      </c>
      <c r="B188" s="8" t="s">
        <v>179</v>
      </c>
      <c r="C188" s="8" t="s">
        <v>180</v>
      </c>
      <c r="D188" s="18">
        <f>VLOOKUP(B188,[11]Калькуляция!$B$31:$N$47,13,)</f>
        <v>1700</v>
      </c>
    </row>
    <row r="189" spans="1:4" x14ac:dyDescent="0.25">
      <c r="A189" s="7">
        <v>170</v>
      </c>
      <c r="B189" s="8" t="s">
        <v>181</v>
      </c>
      <c r="C189" s="6" t="s">
        <v>182</v>
      </c>
      <c r="D189" s="18">
        <f>VLOOKUP(B189,[11]Калькуляция!$B$31:$N$47,13,)</f>
        <v>2000</v>
      </c>
    </row>
    <row r="190" spans="1:4" ht="31.5" x14ac:dyDescent="0.25">
      <c r="A190" s="7">
        <v>171</v>
      </c>
      <c r="B190" s="11" t="s">
        <v>307</v>
      </c>
      <c r="C190" s="6" t="s">
        <v>183</v>
      </c>
      <c r="D190" s="18">
        <f>VLOOKUP(B190,[11]Калькуляция!$B$31:$N$47,13,)</f>
        <v>1800</v>
      </c>
    </row>
    <row r="191" spans="1:4" ht="31.5" x14ac:dyDescent="0.25">
      <c r="A191" s="7">
        <v>172</v>
      </c>
      <c r="B191" s="8" t="s">
        <v>184</v>
      </c>
      <c r="C191" s="6" t="s">
        <v>185</v>
      </c>
      <c r="D191" s="18">
        <f>VLOOKUP(B191,[11]Калькуляция!$B$31:$N$47,13,)</f>
        <v>3600</v>
      </c>
    </row>
    <row r="192" spans="1:4" x14ac:dyDescent="0.25">
      <c r="A192" s="7">
        <v>173</v>
      </c>
      <c r="B192" s="8" t="s">
        <v>186</v>
      </c>
      <c r="C192" s="6" t="s">
        <v>187</v>
      </c>
      <c r="D192" s="18">
        <f>VLOOKUP(B192,[11]Калькуляция!$B$31:$N$47,13,)</f>
        <v>2900</v>
      </c>
    </row>
    <row r="193" spans="1:4" ht="63" x14ac:dyDescent="0.25">
      <c r="A193" s="7">
        <v>174</v>
      </c>
      <c r="B193" s="8" t="s">
        <v>188</v>
      </c>
      <c r="C193" s="6" t="s">
        <v>189</v>
      </c>
      <c r="D193" s="18">
        <f>VLOOKUP(B193,[11]Калькуляция!$B$31:$N$47,13,)</f>
        <v>2400</v>
      </c>
    </row>
    <row r="194" spans="1:4" ht="31.5" x14ac:dyDescent="0.25">
      <c r="A194" s="7">
        <v>175</v>
      </c>
      <c r="B194" s="8" t="s">
        <v>190</v>
      </c>
      <c r="C194" s="6" t="s">
        <v>191</v>
      </c>
      <c r="D194" s="18">
        <f>VLOOKUP(B194,[11]Калькуляция!$B$31:$N$47,13,)</f>
        <v>2000</v>
      </c>
    </row>
    <row r="195" spans="1:4" ht="63" x14ac:dyDescent="0.25">
      <c r="A195" s="7">
        <v>176</v>
      </c>
      <c r="B195" s="11" t="s">
        <v>308</v>
      </c>
      <c r="C195" s="8" t="s">
        <v>192</v>
      </c>
      <c r="D195" s="18">
        <f>VLOOKUP(B195,[11]Калькуляция!$B$31:$N$47,13,)</f>
        <v>1800</v>
      </c>
    </row>
    <row r="196" spans="1:4" ht="31.5" x14ac:dyDescent="0.25">
      <c r="A196" s="7">
        <v>177</v>
      </c>
      <c r="B196" s="8" t="s">
        <v>193</v>
      </c>
      <c r="C196" s="6" t="s">
        <v>191</v>
      </c>
      <c r="D196" s="18">
        <f>VLOOKUP(B196,[11]Калькуляция!$B$31:$N$47,13,)</f>
        <v>2000</v>
      </c>
    </row>
    <row r="197" spans="1:4" ht="31.5" x14ac:dyDescent="0.25">
      <c r="A197" s="7">
        <v>178</v>
      </c>
      <c r="B197" s="8" t="s">
        <v>194</v>
      </c>
      <c r="C197" s="6" t="s">
        <v>195</v>
      </c>
      <c r="D197" s="18">
        <f>VLOOKUP(B197,[11]Калькуляция!$B$31:$N$47,13,)</f>
        <v>1600</v>
      </c>
    </row>
    <row r="198" spans="1:4" ht="31.5" x14ac:dyDescent="0.25">
      <c r="A198" s="7">
        <v>179</v>
      </c>
      <c r="B198" s="8" t="s">
        <v>196</v>
      </c>
      <c r="C198" s="6" t="s">
        <v>197</v>
      </c>
      <c r="D198" s="18">
        <f>VLOOKUP(B198,[11]Калькуляция!$B$31:$N$47,13,)</f>
        <v>1600</v>
      </c>
    </row>
    <row r="199" spans="1:4" ht="31.5" x14ac:dyDescent="0.25">
      <c r="A199" s="7">
        <v>180</v>
      </c>
      <c r="B199" s="10" t="s">
        <v>309</v>
      </c>
      <c r="C199" s="6" t="s">
        <v>198</v>
      </c>
      <c r="D199" s="18">
        <f>VLOOKUP(B199,[11]Калькуляция!$B$31:$N$47,13,)</f>
        <v>1800</v>
      </c>
    </row>
    <row r="200" spans="1:4" ht="63" x14ac:dyDescent="0.25">
      <c r="A200" s="7">
        <v>181</v>
      </c>
      <c r="B200" s="8" t="s">
        <v>199</v>
      </c>
      <c r="C200" s="6" t="s">
        <v>195</v>
      </c>
      <c r="D200" s="18">
        <f>VLOOKUP(B200,[11]Калькуляция!$B$31:$N$47,13,)</f>
        <v>1600</v>
      </c>
    </row>
    <row r="201" spans="1:4" ht="63" x14ac:dyDescent="0.25">
      <c r="A201" s="7">
        <v>182</v>
      </c>
      <c r="B201" s="8" t="s">
        <v>200</v>
      </c>
      <c r="C201" s="6" t="s">
        <v>201</v>
      </c>
      <c r="D201" s="18">
        <f>VLOOKUP(B201,[11]Калькуляция!$B$31:$N$47,13,)</f>
        <v>1800</v>
      </c>
    </row>
    <row r="202" spans="1:4" ht="63" x14ac:dyDescent="0.25">
      <c r="A202" s="7">
        <v>183</v>
      </c>
      <c r="B202" s="11" t="s">
        <v>310</v>
      </c>
      <c r="C202" s="6" t="s">
        <v>195</v>
      </c>
      <c r="D202" s="18">
        <f>VLOOKUP(B202,[11]Калькуляция!$B$31:$N$47,13,)</f>
        <v>1700</v>
      </c>
    </row>
    <row r="203" spans="1:4" x14ac:dyDescent="0.25">
      <c r="A203" s="4">
        <v>13</v>
      </c>
      <c r="B203" s="82" t="s">
        <v>202</v>
      </c>
      <c r="C203" s="82"/>
      <c r="D203" s="82"/>
    </row>
    <row r="204" spans="1:4" x14ac:dyDescent="0.25">
      <c r="A204" s="7">
        <v>184</v>
      </c>
      <c r="B204" s="8" t="s">
        <v>203</v>
      </c>
      <c r="C204" s="6" t="s">
        <v>189</v>
      </c>
      <c r="D204" s="18">
        <f>VLOOKUP(B204,[11]Калькуляция!$B$12:$N$30,13,)</f>
        <v>1900</v>
      </c>
    </row>
    <row r="205" spans="1:4" x14ac:dyDescent="0.25">
      <c r="A205" s="7">
        <v>185</v>
      </c>
      <c r="B205" s="77" t="s">
        <v>301</v>
      </c>
      <c r="C205" s="6" t="s">
        <v>189</v>
      </c>
      <c r="D205" s="18">
        <f>VLOOKUP(B205,[11]Калькуляция!$B$12:$N$30,13,)</f>
        <v>2000</v>
      </c>
    </row>
    <row r="206" spans="1:4" ht="31.5" x14ac:dyDescent="0.25">
      <c r="A206" s="7">
        <v>186</v>
      </c>
      <c r="B206" s="8" t="s">
        <v>204</v>
      </c>
      <c r="C206" s="6" t="s">
        <v>189</v>
      </c>
      <c r="D206" s="18">
        <f>VLOOKUP(B206,[11]Калькуляция!$B$12:$N$30,13,)</f>
        <v>2000</v>
      </c>
    </row>
    <row r="207" spans="1:4" x14ac:dyDescent="0.25">
      <c r="A207" s="7">
        <v>187</v>
      </c>
      <c r="B207" s="8" t="s">
        <v>205</v>
      </c>
      <c r="C207" s="6" t="s">
        <v>206</v>
      </c>
      <c r="D207" s="18">
        <f>VLOOKUP(B207,[11]Калькуляция!$B$12:$N$30,13,)</f>
        <v>2900</v>
      </c>
    </row>
    <row r="208" spans="1:4" ht="31.5" x14ac:dyDescent="0.25">
      <c r="A208" s="7">
        <v>188</v>
      </c>
      <c r="B208" s="11" t="s">
        <v>302</v>
      </c>
      <c r="C208" s="6" t="s">
        <v>189</v>
      </c>
      <c r="D208" s="18">
        <f>VLOOKUP(B208,[11]Калькуляция!$B$12:$N$30,13,)</f>
        <v>1900</v>
      </c>
    </row>
    <row r="209" spans="1:4" ht="47.25" x14ac:dyDescent="0.25">
      <c r="A209" s="7">
        <v>189</v>
      </c>
      <c r="B209" s="8" t="s">
        <v>207</v>
      </c>
      <c r="C209" s="6" t="s">
        <v>189</v>
      </c>
      <c r="D209" s="18">
        <f>VLOOKUP(B209,[11]Калькуляция!$B$12:$N$30,13,)</f>
        <v>2900</v>
      </c>
    </row>
    <row r="210" spans="1:4" x14ac:dyDescent="0.25">
      <c r="A210" s="7">
        <v>190</v>
      </c>
      <c r="B210" s="8" t="s">
        <v>208</v>
      </c>
      <c r="C210" s="6" t="s">
        <v>209</v>
      </c>
      <c r="D210" s="18">
        <f>VLOOKUP(B210,[11]Калькуляция!$B$12:$N$30,13,)</f>
        <v>2200</v>
      </c>
    </row>
    <row r="211" spans="1:4" ht="47.25" x14ac:dyDescent="0.25">
      <c r="A211" s="7">
        <v>191</v>
      </c>
      <c r="B211" s="8" t="s">
        <v>210</v>
      </c>
      <c r="C211" s="6" t="s">
        <v>189</v>
      </c>
      <c r="D211" s="18">
        <f>VLOOKUP(B211,[11]Калькуляция!$B$12:$N$30,13,)</f>
        <v>2700</v>
      </c>
    </row>
    <row r="212" spans="1:4" ht="47.25" x14ac:dyDescent="0.25">
      <c r="A212" s="7">
        <v>192</v>
      </c>
      <c r="B212" s="11" t="s">
        <v>303</v>
      </c>
      <c r="C212" s="6" t="s">
        <v>189</v>
      </c>
      <c r="D212" s="18">
        <f>VLOOKUP(B212,[11]Калькуляция!$B$12:$N$30,13,)</f>
        <v>2100</v>
      </c>
    </row>
    <row r="213" spans="1:4" x14ac:dyDescent="0.25">
      <c r="A213" s="7">
        <v>193</v>
      </c>
      <c r="B213" s="8" t="s">
        <v>211</v>
      </c>
      <c r="C213" s="6" t="s">
        <v>189</v>
      </c>
      <c r="D213" s="18">
        <f>VLOOKUP(B213,[11]Калькуляция!$B$12:$N$30,13,)</f>
        <v>2700</v>
      </c>
    </row>
    <row r="214" spans="1:4" x14ac:dyDescent="0.25">
      <c r="A214" s="7">
        <v>194</v>
      </c>
      <c r="B214" s="8" t="s">
        <v>212</v>
      </c>
      <c r="C214" s="6" t="s">
        <v>189</v>
      </c>
      <c r="D214" s="18">
        <f>VLOOKUP(B214,[11]Калькуляция!$B$12:$N$30,13,)</f>
        <v>1900</v>
      </c>
    </row>
    <row r="215" spans="1:4" x14ac:dyDescent="0.25">
      <c r="A215" s="7">
        <v>195</v>
      </c>
      <c r="B215" s="8" t="s">
        <v>213</v>
      </c>
      <c r="C215" s="6" t="s">
        <v>189</v>
      </c>
      <c r="D215" s="18">
        <f>VLOOKUP(B215,[11]Калькуляция!$B$12:$N$30,13,)</f>
        <v>1900</v>
      </c>
    </row>
    <row r="216" spans="1:4" ht="31.5" x14ac:dyDescent="0.25">
      <c r="A216" s="7">
        <v>196</v>
      </c>
      <c r="B216" s="10" t="s">
        <v>304</v>
      </c>
      <c r="C216" s="6" t="s">
        <v>214</v>
      </c>
      <c r="D216" s="18">
        <f>VLOOKUP(B216,[11]Калькуляция!$B$12:$N$30,13,)</f>
        <v>1900</v>
      </c>
    </row>
    <row r="217" spans="1:4" ht="47.25" x14ac:dyDescent="0.25">
      <c r="A217" s="7">
        <v>197</v>
      </c>
      <c r="B217" s="8" t="s">
        <v>215</v>
      </c>
      <c r="C217" s="6" t="s">
        <v>216</v>
      </c>
      <c r="D217" s="18">
        <f>VLOOKUP(B217,[11]Калькуляция!$B$12:$N$30,13,)</f>
        <v>2000</v>
      </c>
    </row>
    <row r="218" spans="1:4" ht="63" x14ac:dyDescent="0.25">
      <c r="A218" s="7">
        <v>198</v>
      </c>
      <c r="B218" s="8" t="s">
        <v>217</v>
      </c>
      <c r="C218" s="6" t="s">
        <v>218</v>
      </c>
      <c r="D218" s="18">
        <f>VLOOKUP(B218,[11]Калькуляция!$B$12:$N$30,13,)</f>
        <v>2500</v>
      </c>
    </row>
    <row r="219" spans="1:4" ht="63" x14ac:dyDescent="0.25">
      <c r="A219" s="7">
        <v>199</v>
      </c>
      <c r="B219" s="11" t="s">
        <v>305</v>
      </c>
      <c r="C219" s="6" t="s">
        <v>191</v>
      </c>
      <c r="D219" s="18">
        <f>VLOOKUP(B219,[11]Калькуляция!$B$12:$N$30,13,)</f>
        <v>2000</v>
      </c>
    </row>
    <row r="220" spans="1:4" ht="47.25" x14ac:dyDescent="0.25">
      <c r="A220" s="7">
        <v>200</v>
      </c>
      <c r="B220" s="8" t="s">
        <v>219</v>
      </c>
      <c r="C220" s="6" t="s">
        <v>191</v>
      </c>
      <c r="D220" s="18">
        <f>VLOOKUP(B220,[11]Калькуляция!$B$12:$N$30,13,)</f>
        <v>1500</v>
      </c>
    </row>
    <row r="221" spans="1:4" ht="47.25" x14ac:dyDescent="0.25">
      <c r="A221" s="7">
        <v>201</v>
      </c>
      <c r="B221" s="8" t="s">
        <v>220</v>
      </c>
      <c r="C221" s="6" t="s">
        <v>191</v>
      </c>
      <c r="D221" s="18">
        <f>VLOOKUP(B221,[11]Калькуляция!$B$12:$N$30,13,)</f>
        <v>1600</v>
      </c>
    </row>
    <row r="222" spans="1:4" ht="31.5" x14ac:dyDescent="0.25">
      <c r="A222" s="7">
        <v>202</v>
      </c>
      <c r="B222" s="8" t="s">
        <v>221</v>
      </c>
      <c r="C222" s="6" t="s">
        <v>191</v>
      </c>
      <c r="D222" s="18">
        <f>VLOOKUP(B222,[11]Калькуляция!$B$12:$N$30,13,)</f>
        <v>2000</v>
      </c>
    </row>
    <row r="223" spans="1:4" x14ac:dyDescent="0.25">
      <c r="A223" s="4">
        <v>14</v>
      </c>
      <c r="B223" s="82" t="s">
        <v>222</v>
      </c>
      <c r="C223" s="82"/>
      <c r="D223" s="82"/>
    </row>
    <row r="224" spans="1:4" x14ac:dyDescent="0.25">
      <c r="A224" s="7">
        <v>203</v>
      </c>
      <c r="B224" s="8" t="s">
        <v>223</v>
      </c>
      <c r="C224" s="6" t="s">
        <v>224</v>
      </c>
      <c r="D224" s="18">
        <f>VLOOKUP(B224,[12]калькуляция!$B$12:$N$37,13,)</f>
        <v>5300</v>
      </c>
    </row>
    <row r="225" spans="1:4" ht="31.5" x14ac:dyDescent="0.25">
      <c r="A225" s="7">
        <v>204</v>
      </c>
      <c r="B225" s="8" t="s">
        <v>225</v>
      </c>
      <c r="C225" s="6" t="s">
        <v>224</v>
      </c>
      <c r="D225" s="18">
        <f>VLOOKUP(B225,[12]калькуляция!$B$12:$N$36,13,)</f>
        <v>4700</v>
      </c>
    </row>
    <row r="226" spans="1:4" ht="31.5" x14ac:dyDescent="0.25">
      <c r="A226" s="7">
        <v>205</v>
      </c>
      <c r="B226" s="8" t="s">
        <v>226</v>
      </c>
      <c r="C226" s="6" t="s">
        <v>224</v>
      </c>
      <c r="D226" s="18">
        <f>VLOOKUP(B226,[12]калькуляция!$B$12:$N$36,13,)</f>
        <v>4700</v>
      </c>
    </row>
    <row r="227" spans="1:4" ht="31.5" x14ac:dyDescent="0.25">
      <c r="A227" s="7">
        <v>206</v>
      </c>
      <c r="B227" s="8" t="s">
        <v>227</v>
      </c>
      <c r="C227" s="6" t="s">
        <v>224</v>
      </c>
      <c r="D227" s="18">
        <f>VLOOKUP(B227,[12]калькуляция!$B$12:$N$36,13,)</f>
        <v>6000</v>
      </c>
    </row>
    <row r="228" spans="1:4" ht="31.5" x14ac:dyDescent="0.25">
      <c r="A228" s="7">
        <v>207</v>
      </c>
      <c r="B228" s="8" t="s">
        <v>228</v>
      </c>
      <c r="C228" s="6" t="s">
        <v>224</v>
      </c>
      <c r="D228" s="18">
        <f>VLOOKUP(B228,[12]калькуляция!$B$12:$N$36,13,)</f>
        <v>4600</v>
      </c>
    </row>
    <row r="229" spans="1:4" ht="31.5" x14ac:dyDescent="0.25">
      <c r="A229" s="7">
        <v>208</v>
      </c>
      <c r="B229" s="8" t="s">
        <v>229</v>
      </c>
      <c r="C229" s="6" t="s">
        <v>224</v>
      </c>
      <c r="D229" s="18">
        <f>VLOOKUP(B229,[12]калькуляция!$B$12:$N$36,13,)</f>
        <v>6400</v>
      </c>
    </row>
    <row r="230" spans="1:4" ht="31.5" x14ac:dyDescent="0.25">
      <c r="A230" s="7">
        <v>209</v>
      </c>
      <c r="B230" s="8" t="s">
        <v>230</v>
      </c>
      <c r="C230" s="6" t="s">
        <v>224</v>
      </c>
      <c r="D230" s="18">
        <f>VLOOKUP(B230,[12]калькуляция!$B$12:$N$36,13,)</f>
        <v>5800</v>
      </c>
    </row>
    <row r="231" spans="1:4" ht="31.5" x14ac:dyDescent="0.25">
      <c r="A231" s="7">
        <v>210</v>
      </c>
      <c r="B231" s="8" t="s">
        <v>231</v>
      </c>
      <c r="C231" s="6" t="s">
        <v>224</v>
      </c>
      <c r="D231" s="18">
        <f>VLOOKUP(B231,[12]калькуляция!$B$12:$N$36,13,)</f>
        <v>4600</v>
      </c>
    </row>
    <row r="232" spans="1:4" ht="31.5" x14ac:dyDescent="0.25">
      <c r="A232" s="7">
        <v>211</v>
      </c>
      <c r="B232" s="10" t="s">
        <v>311</v>
      </c>
      <c r="C232" s="6" t="s">
        <v>224</v>
      </c>
      <c r="D232" s="18">
        <f>VLOOKUP(B232,[12]калькуляция!$B$12:$N$36,13,)</f>
        <v>5500</v>
      </c>
    </row>
    <row r="233" spans="1:4" x14ac:dyDescent="0.25">
      <c r="A233" s="7">
        <v>212</v>
      </c>
      <c r="B233" s="8" t="s">
        <v>232</v>
      </c>
      <c r="C233" s="6" t="s">
        <v>224</v>
      </c>
      <c r="D233" s="18">
        <f>VLOOKUP(B233,[12]калькуляция!$B$12:$N$36,13,)</f>
        <v>4700</v>
      </c>
    </row>
    <row r="234" spans="1:4" ht="31.5" x14ac:dyDescent="0.25">
      <c r="A234" s="7">
        <v>213</v>
      </c>
      <c r="B234" s="8" t="s">
        <v>233</v>
      </c>
      <c r="C234" s="6" t="s">
        <v>224</v>
      </c>
      <c r="D234" s="18">
        <f>VLOOKUP(B234,[12]калькуляция!$B$12:$N$36,13,)</f>
        <v>7100</v>
      </c>
    </row>
    <row r="235" spans="1:4" x14ac:dyDescent="0.25">
      <c r="A235" s="7">
        <v>214</v>
      </c>
      <c r="B235" s="8" t="s">
        <v>234</v>
      </c>
      <c r="C235" s="6" t="s">
        <v>224</v>
      </c>
      <c r="D235" s="18">
        <f>VLOOKUP(B235,[12]калькуляция!$B$12:$N$36,13,)</f>
        <v>6400</v>
      </c>
    </row>
    <row r="236" spans="1:4" x14ac:dyDescent="0.25">
      <c r="A236" s="7">
        <v>215</v>
      </c>
      <c r="B236" s="8" t="s">
        <v>235</v>
      </c>
      <c r="C236" s="6" t="s">
        <v>224</v>
      </c>
      <c r="D236" s="18">
        <f>VLOOKUP(B236,[12]калькуляция!$B$12:$N$36,13,)</f>
        <v>4500</v>
      </c>
    </row>
    <row r="237" spans="1:4" x14ac:dyDescent="0.25">
      <c r="A237" s="7">
        <v>216</v>
      </c>
      <c r="B237" s="8" t="s">
        <v>236</v>
      </c>
      <c r="C237" s="6" t="s">
        <v>224</v>
      </c>
      <c r="D237" s="18">
        <f>VLOOKUP(B237,[12]калькуляция!$B$12:$N$36,13,)</f>
        <v>5300</v>
      </c>
    </row>
    <row r="238" spans="1:4" x14ac:dyDescent="0.25">
      <c r="A238" s="7">
        <v>217</v>
      </c>
      <c r="B238" s="8" t="s">
        <v>237</v>
      </c>
      <c r="C238" s="6" t="s">
        <v>224</v>
      </c>
      <c r="D238" s="18">
        <f>VLOOKUP(B238,[12]калькуляция!$B$12:$N$36,13,)</f>
        <v>6500</v>
      </c>
    </row>
    <row r="239" spans="1:4" x14ac:dyDescent="0.25">
      <c r="A239" s="7">
        <v>218</v>
      </c>
      <c r="B239" s="8" t="s">
        <v>238</v>
      </c>
      <c r="C239" s="6" t="s">
        <v>224</v>
      </c>
      <c r="D239" s="18">
        <f>VLOOKUP(B239,[12]калькуляция!$B$12:$N$36,13,)</f>
        <v>6000</v>
      </c>
    </row>
    <row r="240" spans="1:4" ht="31.5" x14ac:dyDescent="0.25">
      <c r="A240" s="7">
        <v>219</v>
      </c>
      <c r="B240" s="8" t="s">
        <v>239</v>
      </c>
      <c r="C240" s="6" t="s">
        <v>224</v>
      </c>
      <c r="D240" s="18">
        <f>VLOOKUP(B240,[12]калькуляция!$B$12:$N$36,13,)</f>
        <v>6600</v>
      </c>
    </row>
    <row r="241" spans="1:4" ht="31.5" x14ac:dyDescent="0.25">
      <c r="A241" s="7">
        <v>220</v>
      </c>
      <c r="B241" s="8" t="s">
        <v>240</v>
      </c>
      <c r="C241" s="6" t="s">
        <v>224</v>
      </c>
      <c r="D241" s="18">
        <f>VLOOKUP(B241,[12]калькуляция!$B$12:$N$36,13,)</f>
        <v>6900</v>
      </c>
    </row>
    <row r="242" spans="1:4" ht="31.5" x14ac:dyDescent="0.25">
      <c r="A242" s="7">
        <v>221</v>
      </c>
      <c r="B242" s="8" t="s">
        <v>241</v>
      </c>
      <c r="C242" s="6" t="s">
        <v>224</v>
      </c>
      <c r="D242" s="18">
        <f>VLOOKUP(B242,[12]калькуляция!$B$12:$N$36,13,)</f>
        <v>6400</v>
      </c>
    </row>
    <row r="243" spans="1:4" x14ac:dyDescent="0.25">
      <c r="A243" s="7">
        <v>222</v>
      </c>
      <c r="B243" s="8" t="s">
        <v>242</v>
      </c>
      <c r="C243" s="6" t="s">
        <v>224</v>
      </c>
      <c r="D243" s="18">
        <f>VLOOKUP(B243,[12]калькуляция!$B$12:$N$36,13,)</f>
        <v>5400</v>
      </c>
    </row>
    <row r="244" spans="1:4" x14ac:dyDescent="0.25">
      <c r="A244" s="7">
        <v>223</v>
      </c>
      <c r="B244" s="8" t="s">
        <v>243</v>
      </c>
      <c r="C244" s="6" t="s">
        <v>224</v>
      </c>
      <c r="D244" s="18">
        <f>VLOOKUP(B244,[12]калькуляция!$B$12:$N$36,13,)</f>
        <v>2000</v>
      </c>
    </row>
    <row r="245" spans="1:4" x14ac:dyDescent="0.25">
      <c r="A245" s="7">
        <v>224</v>
      </c>
      <c r="B245" s="8" t="s">
        <v>244</v>
      </c>
      <c r="C245" s="6" t="s">
        <v>224</v>
      </c>
      <c r="D245" s="18">
        <f>VLOOKUP(B245,[12]калькуляция!$B$12:$N$36,13,)</f>
        <v>2700</v>
      </c>
    </row>
    <row r="246" spans="1:4" ht="47.25" x14ac:dyDescent="0.25">
      <c r="A246" s="7">
        <v>225</v>
      </c>
      <c r="B246" s="8" t="s">
        <v>339</v>
      </c>
      <c r="C246" s="6" t="s">
        <v>224</v>
      </c>
      <c r="D246" s="18">
        <f>VLOOKUP(B246,[12]калькуляция!$B$12:$N$36,13,)</f>
        <v>6000</v>
      </c>
    </row>
    <row r="247" spans="1:4" ht="31.5" x14ac:dyDescent="0.25">
      <c r="A247" s="7">
        <v>226</v>
      </c>
      <c r="B247" s="8" t="s">
        <v>245</v>
      </c>
      <c r="C247" s="6" t="s">
        <v>224</v>
      </c>
      <c r="D247" s="18">
        <f>VLOOKUP(B247,[12]калькуляция!$B$12:$N$36,13,)</f>
        <v>1200</v>
      </c>
    </row>
    <row r="248" spans="1:4" ht="31.5" x14ac:dyDescent="0.25">
      <c r="A248" s="7">
        <v>227</v>
      </c>
      <c r="B248" s="8" t="s">
        <v>246</v>
      </c>
      <c r="C248" s="6" t="s">
        <v>224</v>
      </c>
      <c r="D248" s="18">
        <f>VLOOKUP(B248,[12]калькуляция!$B$12:$N$36,13,)</f>
        <v>3500</v>
      </c>
    </row>
    <row r="249" spans="1:4" x14ac:dyDescent="0.25">
      <c r="A249" s="7">
        <v>228</v>
      </c>
      <c r="B249" s="24" t="s">
        <v>326</v>
      </c>
      <c r="C249" s="6" t="s">
        <v>3</v>
      </c>
      <c r="D249" s="18">
        <v>4200</v>
      </c>
    </row>
    <row r="250" spans="1:4" x14ac:dyDescent="0.25">
      <c r="A250" s="4">
        <v>15</v>
      </c>
      <c r="B250" s="82" t="s">
        <v>247</v>
      </c>
      <c r="C250" s="82"/>
      <c r="D250" s="82"/>
    </row>
    <row r="251" spans="1:4" ht="31.5" x14ac:dyDescent="0.25">
      <c r="A251" s="7">
        <v>229</v>
      </c>
      <c r="B251" s="20" t="s">
        <v>248</v>
      </c>
      <c r="C251" s="6" t="s">
        <v>224</v>
      </c>
      <c r="D251" s="18">
        <f>VLOOKUP(B251,[13]калькуляция!$B$13:$N$35,13,)</f>
        <v>6300</v>
      </c>
    </row>
    <row r="252" spans="1:4" ht="31.5" x14ac:dyDescent="0.25">
      <c r="A252" s="7">
        <v>230</v>
      </c>
      <c r="B252" s="20" t="s">
        <v>249</v>
      </c>
      <c r="C252" s="6" t="s">
        <v>224</v>
      </c>
      <c r="D252" s="18">
        <f>VLOOKUP(B252,[13]калькуляция!$B$13:$N$35,13,)</f>
        <v>5400</v>
      </c>
    </row>
    <row r="253" spans="1:4" x14ac:dyDescent="0.25">
      <c r="A253" s="7">
        <v>231</v>
      </c>
      <c r="B253" s="20" t="s">
        <v>250</v>
      </c>
      <c r="C253" s="6" t="s">
        <v>224</v>
      </c>
      <c r="D253" s="18">
        <f>VLOOKUP(B253,[13]калькуляция!$B$13:$N$35,13,)</f>
        <v>4300</v>
      </c>
    </row>
    <row r="254" spans="1:4" x14ac:dyDescent="0.25">
      <c r="A254" s="7">
        <v>232</v>
      </c>
      <c r="B254" s="20" t="s">
        <v>251</v>
      </c>
      <c r="C254" s="6" t="s">
        <v>224</v>
      </c>
      <c r="D254" s="18">
        <f>VLOOKUP(B254,[13]калькуляция!$B$13:$N$35,13,)</f>
        <v>5300</v>
      </c>
    </row>
    <row r="255" spans="1:4" x14ac:dyDescent="0.25">
      <c r="A255" s="7">
        <v>233</v>
      </c>
      <c r="B255" s="20" t="s">
        <v>252</v>
      </c>
      <c r="C255" s="6" t="s">
        <v>224</v>
      </c>
      <c r="D255" s="18">
        <f>VLOOKUP(B255,[13]калькуляция!$B$13:$N$35,13,)</f>
        <v>4100</v>
      </c>
    </row>
    <row r="256" spans="1:4" x14ac:dyDescent="0.25">
      <c r="A256" s="7">
        <v>234</v>
      </c>
      <c r="B256" s="20" t="s">
        <v>253</v>
      </c>
      <c r="C256" s="6" t="s">
        <v>224</v>
      </c>
      <c r="D256" s="18">
        <f>VLOOKUP(B256,[13]калькуляция!$B$13:$N$35,13,)</f>
        <v>6600</v>
      </c>
    </row>
    <row r="257" spans="1:4" ht="31.5" x14ac:dyDescent="0.25">
      <c r="A257" s="7">
        <v>235</v>
      </c>
      <c r="B257" s="20" t="s">
        <v>254</v>
      </c>
      <c r="C257" s="6" t="s">
        <v>69</v>
      </c>
      <c r="D257" s="18">
        <f>VLOOKUP(B257,[13]калькуляция!$B$13:$N$35,13,)</f>
        <v>5700</v>
      </c>
    </row>
    <row r="258" spans="1:4" ht="31.5" x14ac:dyDescent="0.25">
      <c r="A258" s="7">
        <v>236</v>
      </c>
      <c r="B258" s="20" t="s">
        <v>324</v>
      </c>
      <c r="C258" s="6" t="s">
        <v>69</v>
      </c>
      <c r="D258" s="18">
        <f>VLOOKUP(B258,[13]калькуляция!$B$13:$N$35,13,)</f>
        <v>5700</v>
      </c>
    </row>
    <row r="259" spans="1:4" x14ac:dyDescent="0.25">
      <c r="A259" s="7">
        <v>237</v>
      </c>
      <c r="B259" s="20" t="s">
        <v>255</v>
      </c>
      <c r="C259" s="6" t="s">
        <v>69</v>
      </c>
      <c r="D259" s="18">
        <f>VLOOKUP(B259,[13]калькуляция!$B$13:$N$35,13,)</f>
        <v>7500</v>
      </c>
    </row>
    <row r="260" spans="1:4" ht="47.25" x14ac:dyDescent="0.25">
      <c r="A260" s="7">
        <v>238</v>
      </c>
      <c r="B260" s="20" t="s">
        <v>256</v>
      </c>
      <c r="C260" s="6" t="s">
        <v>69</v>
      </c>
      <c r="D260" s="18">
        <f>VLOOKUP(B260,[13]калькуляция!$B$13:$N$35,13,)</f>
        <v>5800</v>
      </c>
    </row>
    <row r="261" spans="1:4" x14ac:dyDescent="0.25">
      <c r="A261" s="7">
        <v>239</v>
      </c>
      <c r="B261" s="20" t="s">
        <v>257</v>
      </c>
      <c r="C261" s="6" t="s">
        <v>69</v>
      </c>
      <c r="D261" s="18">
        <f>VLOOKUP(B261,[13]калькуляция!$B$13:$N$35,13,)</f>
        <v>4800</v>
      </c>
    </row>
    <row r="262" spans="1:4" ht="31.5" x14ac:dyDescent="0.25">
      <c r="A262" s="7">
        <v>240</v>
      </c>
      <c r="B262" s="20" t="s">
        <v>325</v>
      </c>
      <c r="C262" s="6" t="s">
        <v>69</v>
      </c>
      <c r="D262" s="18">
        <f>VLOOKUP(B262,[13]калькуляция!$B$13:$N$35,13,)</f>
        <v>5700</v>
      </c>
    </row>
    <row r="263" spans="1:4" x14ac:dyDescent="0.25">
      <c r="A263" s="7">
        <v>241</v>
      </c>
      <c r="B263" s="20" t="s">
        <v>258</v>
      </c>
      <c r="C263" s="6" t="s">
        <v>69</v>
      </c>
      <c r="D263" s="18">
        <f>VLOOKUP(B263,[13]калькуляция!$B$13:$N$35,13,)</f>
        <v>4800</v>
      </c>
    </row>
    <row r="264" spans="1:4" x14ac:dyDescent="0.25">
      <c r="A264" s="7">
        <v>242</v>
      </c>
      <c r="B264" s="20" t="s">
        <v>259</v>
      </c>
      <c r="C264" s="6" t="s">
        <v>69</v>
      </c>
      <c r="D264" s="18">
        <f>VLOOKUP(B264,[13]калькуляция!$B$13:$N$35,13,)</f>
        <v>4800</v>
      </c>
    </row>
    <row r="265" spans="1:4" x14ac:dyDescent="0.25">
      <c r="A265" s="7">
        <v>243</v>
      </c>
      <c r="B265" s="10" t="s">
        <v>312</v>
      </c>
      <c r="C265" s="6" t="s">
        <v>69</v>
      </c>
      <c r="D265" s="18">
        <f>VLOOKUP(B265,[13]калькуляция!$B$13:$N$35,13,)</f>
        <v>6800</v>
      </c>
    </row>
    <row r="266" spans="1:4" x14ac:dyDescent="0.25">
      <c r="A266" s="7">
        <v>244</v>
      </c>
      <c r="B266" s="10" t="s">
        <v>313</v>
      </c>
      <c r="C266" s="6" t="s">
        <v>69</v>
      </c>
      <c r="D266" s="18">
        <f>VLOOKUP(B266,[13]калькуляция!$B$13:$N$35,13,)</f>
        <v>7100</v>
      </c>
    </row>
    <row r="267" spans="1:4" x14ac:dyDescent="0.25">
      <c r="A267" s="7">
        <v>245</v>
      </c>
      <c r="B267" s="10" t="s">
        <v>314</v>
      </c>
      <c r="C267" s="6" t="s">
        <v>69</v>
      </c>
      <c r="D267" s="18">
        <f>VLOOKUP(B267,[13]калькуляция!$B$13:$N$35,13,)</f>
        <v>7100</v>
      </c>
    </row>
    <row r="268" spans="1:4" x14ac:dyDescent="0.25">
      <c r="A268" s="7">
        <v>246</v>
      </c>
      <c r="B268" s="10" t="s">
        <v>315</v>
      </c>
      <c r="C268" s="6" t="s">
        <v>69</v>
      </c>
      <c r="D268" s="18">
        <f>VLOOKUP(B268,[13]калькуляция!$B$13:$N$35,13,)</f>
        <v>7100</v>
      </c>
    </row>
    <row r="269" spans="1:4" ht="31.5" x14ac:dyDescent="0.25">
      <c r="A269" s="7">
        <v>247</v>
      </c>
      <c r="B269" s="10" t="s">
        <v>319</v>
      </c>
      <c r="C269" s="6" t="s">
        <v>69</v>
      </c>
      <c r="D269" s="18">
        <f>VLOOKUP(B269,[13]калькуляция!$B$13:$N$35,13,)</f>
        <v>5900</v>
      </c>
    </row>
    <row r="270" spans="1:4" x14ac:dyDescent="0.25">
      <c r="A270" s="7">
        <v>248</v>
      </c>
      <c r="B270" s="10" t="s">
        <v>320</v>
      </c>
      <c r="C270" s="6" t="s">
        <v>69</v>
      </c>
      <c r="D270" s="18">
        <f>VLOOKUP(B270,[13]калькуляция!$B$13:$N$35,13,)</f>
        <v>5800</v>
      </c>
    </row>
    <row r="271" spans="1:4" x14ac:dyDescent="0.25">
      <c r="A271" s="7">
        <v>249</v>
      </c>
      <c r="B271" s="10" t="s">
        <v>321</v>
      </c>
      <c r="C271" s="6" t="s">
        <v>69</v>
      </c>
      <c r="D271" s="18">
        <f>VLOOKUP(B271,[13]калькуляция!$B$13:$N$35,13,)</f>
        <v>6100</v>
      </c>
    </row>
    <row r="272" spans="1:4" x14ac:dyDescent="0.25">
      <c r="A272" s="7">
        <v>250</v>
      </c>
      <c r="B272" s="10" t="s">
        <v>322</v>
      </c>
      <c r="C272" s="6" t="s">
        <v>69</v>
      </c>
      <c r="D272" s="18">
        <f>VLOOKUP(B272,[13]калькуляция!$B$13:$N$35,13,)</f>
        <v>4900</v>
      </c>
    </row>
    <row r="273" spans="1:4" x14ac:dyDescent="0.25">
      <c r="A273" s="7">
        <v>251</v>
      </c>
      <c r="B273" s="10" t="s">
        <v>323</v>
      </c>
      <c r="C273" s="6" t="s">
        <v>69</v>
      </c>
      <c r="D273" s="18">
        <f>VLOOKUP(B273,[13]калькуляция!$B$13:$N$35,13,)</f>
        <v>6700</v>
      </c>
    </row>
    <row r="274" spans="1:4" x14ac:dyDescent="0.25">
      <c r="A274" s="4">
        <v>16</v>
      </c>
      <c r="B274" s="82" t="s">
        <v>260</v>
      </c>
      <c r="C274" s="82"/>
      <c r="D274" s="82"/>
    </row>
    <row r="275" spans="1:4" x14ac:dyDescent="0.25">
      <c r="A275" s="7">
        <v>252</v>
      </c>
      <c r="B275" s="8" t="s">
        <v>261</v>
      </c>
      <c r="C275" s="6" t="s">
        <v>69</v>
      </c>
      <c r="D275" s="18">
        <f>VLOOKUP(B275,[14]Калькуляция!$B$12:$N$14,13,)</f>
        <v>2300</v>
      </c>
    </row>
    <row r="276" spans="1:4" x14ac:dyDescent="0.25">
      <c r="A276" s="7">
        <v>253</v>
      </c>
      <c r="B276" s="8" t="s">
        <v>262</v>
      </c>
      <c r="C276" s="6" t="s">
        <v>69</v>
      </c>
      <c r="D276" s="18">
        <f>VLOOKUP(B276,[14]Калькуляция!$B$12:$N$14,13,)</f>
        <v>1300</v>
      </c>
    </row>
    <row r="277" spans="1:4" x14ac:dyDescent="0.25">
      <c r="A277" s="7">
        <v>254</v>
      </c>
      <c r="B277" s="15" t="s">
        <v>316</v>
      </c>
      <c r="C277" s="6" t="s">
        <v>69</v>
      </c>
      <c r="D277" s="18">
        <f>VLOOKUP(B277,[14]Калькуляция!$B$12:$N$14,13,)</f>
        <v>3000</v>
      </c>
    </row>
    <row r="278" spans="1:4" x14ac:dyDescent="0.25">
      <c r="A278" s="4">
        <v>17</v>
      </c>
      <c r="B278" s="82" t="s">
        <v>263</v>
      </c>
      <c r="C278" s="82"/>
      <c r="D278" s="82"/>
    </row>
    <row r="279" spans="1:4" x14ac:dyDescent="0.25">
      <c r="A279" s="7">
        <v>255</v>
      </c>
      <c r="B279" s="8" t="s">
        <v>264</v>
      </c>
      <c r="C279" s="6" t="s">
        <v>3</v>
      </c>
      <c r="D279" s="18">
        <f>VLOOKUP(B279,[15]калькуляция!$B$11:$O$31,14,)</f>
        <v>2900</v>
      </c>
    </row>
    <row r="280" spans="1:4" ht="47.25" x14ac:dyDescent="0.25">
      <c r="A280" s="7">
        <v>256</v>
      </c>
      <c r="B280" s="8" t="s">
        <v>265</v>
      </c>
      <c r="C280" s="6" t="s">
        <v>49</v>
      </c>
      <c r="D280" s="18">
        <f>VLOOKUP(B280,[15]калькуляция!$B$11:$O$31,14,)</f>
        <v>8700</v>
      </c>
    </row>
    <row r="281" spans="1:4" ht="31.5" x14ac:dyDescent="0.25">
      <c r="A281" s="7">
        <v>257</v>
      </c>
      <c r="B281" s="8" t="s">
        <v>266</v>
      </c>
      <c r="C281" s="6" t="s">
        <v>49</v>
      </c>
      <c r="D281" s="18">
        <f>VLOOKUP(B281,[15]калькуляция!$B$11:$O$31,14,)</f>
        <v>9500</v>
      </c>
    </row>
    <row r="282" spans="1:4" ht="31.5" x14ac:dyDescent="0.25">
      <c r="A282" s="7">
        <v>258</v>
      </c>
      <c r="B282" s="8" t="s">
        <v>267</v>
      </c>
      <c r="C282" s="6" t="s">
        <v>49</v>
      </c>
      <c r="D282" s="18">
        <f>VLOOKUP(B282,[15]калькуляция!$B$11:$O$31,14,)</f>
        <v>17700</v>
      </c>
    </row>
    <row r="283" spans="1:4" ht="47.25" x14ac:dyDescent="0.25">
      <c r="A283" s="7">
        <v>259</v>
      </c>
      <c r="B283" s="8" t="s">
        <v>268</v>
      </c>
      <c r="C283" s="6" t="s">
        <v>49</v>
      </c>
      <c r="D283" s="18">
        <f>VLOOKUP(B283,[15]калькуляция!$B$11:$O$31,14,)</f>
        <v>18300</v>
      </c>
    </row>
    <row r="284" spans="1:4" ht="63" x14ac:dyDescent="0.25">
      <c r="A284" s="7">
        <v>260</v>
      </c>
      <c r="B284" s="8" t="s">
        <v>269</v>
      </c>
      <c r="C284" s="6" t="s">
        <v>49</v>
      </c>
      <c r="D284" s="18">
        <f>VLOOKUP(B284,[15]калькуляция!$B$11:$O$31,14,)</f>
        <v>12700</v>
      </c>
    </row>
    <row r="285" spans="1:4" ht="31.5" x14ac:dyDescent="0.25">
      <c r="A285" s="7">
        <v>261</v>
      </c>
      <c r="B285" s="8" t="s">
        <v>270</v>
      </c>
      <c r="C285" s="6" t="s">
        <v>49</v>
      </c>
      <c r="D285" s="18">
        <f>VLOOKUP(B285,[15]калькуляция!$B$11:$O$31,14,)</f>
        <v>13300</v>
      </c>
    </row>
    <row r="286" spans="1:4" ht="31.5" x14ac:dyDescent="0.25">
      <c r="A286" s="7">
        <v>262</v>
      </c>
      <c r="B286" s="8" t="s">
        <v>271</v>
      </c>
      <c r="C286" s="6" t="s">
        <v>49</v>
      </c>
      <c r="D286" s="18">
        <f>VLOOKUP(B286,[15]калькуляция!$B$11:$O$31,14,)</f>
        <v>15900</v>
      </c>
    </row>
    <row r="287" spans="1:4" ht="47.25" x14ac:dyDescent="0.25">
      <c r="A287" s="7">
        <v>263</v>
      </c>
      <c r="B287" s="8" t="s">
        <v>272</v>
      </c>
      <c r="C287" s="6" t="s">
        <v>49</v>
      </c>
      <c r="D287" s="18">
        <f>VLOOKUP(B287,[15]калькуляция!$B$11:$O$31,14,)</f>
        <v>17000</v>
      </c>
    </row>
    <row r="288" spans="1:4" ht="47.25" x14ac:dyDescent="0.25">
      <c r="A288" s="7">
        <v>264</v>
      </c>
      <c r="B288" s="8" t="s">
        <v>273</v>
      </c>
      <c r="C288" s="6" t="s">
        <v>49</v>
      </c>
      <c r="D288" s="18">
        <f>VLOOKUP(B288,[15]калькуляция!$B$11:$O$31,14,)</f>
        <v>20400</v>
      </c>
    </row>
    <row r="289" spans="1:4" ht="31.5" x14ac:dyDescent="0.25">
      <c r="A289" s="7">
        <v>265</v>
      </c>
      <c r="B289" s="8" t="s">
        <v>274</v>
      </c>
      <c r="C289" s="6" t="s">
        <v>49</v>
      </c>
      <c r="D289" s="18">
        <f>VLOOKUP(B289,[15]калькуляция!$B$11:$O$31,14,)</f>
        <v>14600</v>
      </c>
    </row>
    <row r="290" spans="1:4" ht="31.5" x14ac:dyDescent="0.25">
      <c r="A290" s="7">
        <v>266</v>
      </c>
      <c r="B290" s="8" t="s">
        <v>275</v>
      </c>
      <c r="C290" s="6" t="s">
        <v>49</v>
      </c>
      <c r="D290" s="18">
        <f>VLOOKUP(B290,[15]калькуляция!$B$11:$O$31,14,)</f>
        <v>17500</v>
      </c>
    </row>
    <row r="291" spans="1:4" ht="31.5" x14ac:dyDescent="0.25">
      <c r="A291" s="7">
        <v>267</v>
      </c>
      <c r="B291" s="8" t="s">
        <v>276</v>
      </c>
      <c r="C291" s="6" t="s">
        <v>49</v>
      </c>
      <c r="D291" s="18">
        <f>VLOOKUP(B291,[15]калькуляция!$B$11:$O$31,14,)</f>
        <v>1800</v>
      </c>
    </row>
    <row r="292" spans="1:4" ht="63" x14ac:dyDescent="0.25">
      <c r="A292" s="7">
        <v>268</v>
      </c>
      <c r="B292" s="8" t="s">
        <v>277</v>
      </c>
      <c r="C292" s="6" t="s">
        <v>49</v>
      </c>
      <c r="D292" s="18">
        <f>VLOOKUP(B292,[15]калькуляция!$B$11:$O$31,14,)</f>
        <v>2200</v>
      </c>
    </row>
    <row r="293" spans="1:4" ht="47.25" x14ac:dyDescent="0.25">
      <c r="A293" s="7">
        <v>269</v>
      </c>
      <c r="B293" s="8" t="s">
        <v>278</v>
      </c>
      <c r="C293" s="6" t="s">
        <v>49</v>
      </c>
      <c r="D293" s="18">
        <f>VLOOKUP(B293,[15]калькуляция!$B$11:$O$31,14,)</f>
        <v>2000</v>
      </c>
    </row>
    <row r="294" spans="1:4" x14ac:dyDescent="0.25">
      <c r="A294" s="7">
        <v>270</v>
      </c>
      <c r="B294" s="8" t="s">
        <v>279</v>
      </c>
      <c r="C294" s="6" t="s">
        <v>49</v>
      </c>
      <c r="D294" s="18">
        <f>VLOOKUP(B294,[15]калькуляция!$B$11:$O$31,14,)</f>
        <v>4100</v>
      </c>
    </row>
    <row r="295" spans="1:4" x14ac:dyDescent="0.25">
      <c r="A295" s="7">
        <v>271</v>
      </c>
      <c r="B295" s="8" t="s">
        <v>280</v>
      </c>
      <c r="C295" s="6" t="s">
        <v>49</v>
      </c>
      <c r="D295" s="18">
        <f>VLOOKUP(B295,[15]калькуляция!$B$11:$O$31,14,)</f>
        <v>7200</v>
      </c>
    </row>
    <row r="296" spans="1:4" x14ac:dyDescent="0.25">
      <c r="A296" s="7">
        <v>272</v>
      </c>
      <c r="B296" s="8" t="s">
        <v>281</v>
      </c>
      <c r="C296" s="6" t="s">
        <v>49</v>
      </c>
      <c r="D296" s="18">
        <f>VLOOKUP(B296,[15]калькуляция!$B$11:$O$31,14,)</f>
        <v>5900</v>
      </c>
    </row>
    <row r="297" spans="1:4" x14ac:dyDescent="0.25">
      <c r="A297" s="7">
        <v>273</v>
      </c>
      <c r="B297" s="8" t="s">
        <v>282</v>
      </c>
      <c r="C297" s="6" t="s">
        <v>49</v>
      </c>
      <c r="D297" s="18">
        <f>VLOOKUP(B297,[15]калькуляция!$B$11:$O$31,14,)</f>
        <v>2200</v>
      </c>
    </row>
    <row r="298" spans="1:4" x14ac:dyDescent="0.25">
      <c r="A298" s="7">
        <v>274</v>
      </c>
      <c r="B298" s="8" t="s">
        <v>283</v>
      </c>
      <c r="C298" s="6" t="s">
        <v>49</v>
      </c>
      <c r="D298" s="18">
        <f>VLOOKUP(B298,[15]калькуляция!$B$11:$O$31,14,)</f>
        <v>1700</v>
      </c>
    </row>
    <row r="299" spans="1:4" x14ac:dyDescent="0.25">
      <c r="A299" s="7">
        <v>275</v>
      </c>
      <c r="B299" s="8" t="s">
        <v>284</v>
      </c>
      <c r="C299" s="6" t="s">
        <v>49</v>
      </c>
      <c r="D299" s="18">
        <f>VLOOKUP(B299,[15]калькуляция!$B$11:$O$31,14,)</f>
        <v>2400</v>
      </c>
    </row>
    <row r="300" spans="1:4" x14ac:dyDescent="0.25">
      <c r="A300" s="4">
        <v>18</v>
      </c>
      <c r="B300" s="82" t="s">
        <v>285</v>
      </c>
      <c r="C300" s="82"/>
      <c r="D300" s="82"/>
    </row>
    <row r="301" spans="1:4" ht="31.5" x14ac:dyDescent="0.25">
      <c r="A301" s="7">
        <v>276</v>
      </c>
      <c r="B301" s="8" t="s">
        <v>286</v>
      </c>
      <c r="C301" s="6" t="s">
        <v>224</v>
      </c>
      <c r="D301" s="18">
        <f>VLOOKUP(B301:B308,[16]Калькуляция!$B$11:$O$18,14,)</f>
        <v>1600</v>
      </c>
    </row>
    <row r="302" spans="1:4" x14ac:dyDescent="0.25">
      <c r="A302" s="7">
        <v>277</v>
      </c>
      <c r="B302" s="8" t="s">
        <v>287</v>
      </c>
      <c r="C302" s="6" t="s">
        <v>224</v>
      </c>
      <c r="D302" s="18">
        <f>VLOOKUP(B302:B323,[16]Калькуляция!$B$11:$O$18,14,)</f>
        <v>1800</v>
      </c>
    </row>
    <row r="303" spans="1:4" x14ac:dyDescent="0.25">
      <c r="A303" s="7">
        <v>278</v>
      </c>
      <c r="B303" s="12" t="s">
        <v>318</v>
      </c>
      <c r="C303" s="6" t="s">
        <v>224</v>
      </c>
      <c r="D303" s="18">
        <f>VLOOKUP(B303:B325,[16]Калькуляция!$B$11:$O$18,14,)</f>
        <v>1500</v>
      </c>
    </row>
    <row r="304" spans="1:4" x14ac:dyDescent="0.25">
      <c r="A304" s="7">
        <v>279</v>
      </c>
      <c r="B304" s="8" t="s">
        <v>288</v>
      </c>
      <c r="C304" s="6" t="s">
        <v>224</v>
      </c>
      <c r="D304" s="18">
        <f>VLOOKUP(B304:B326,[16]Калькуляция!$B$11:$O$18,14,)</f>
        <v>1600</v>
      </c>
    </row>
    <row r="305" spans="1:4" ht="31.5" x14ac:dyDescent="0.25">
      <c r="A305" s="7">
        <v>280</v>
      </c>
      <c r="B305" s="8" t="s">
        <v>289</v>
      </c>
      <c r="C305" s="6" t="s">
        <v>224</v>
      </c>
      <c r="D305" s="18">
        <f>VLOOKUP(B305:B326,[16]Калькуляция!$B$11:$O$18,14,)</f>
        <v>2200</v>
      </c>
    </row>
    <row r="306" spans="1:4" x14ac:dyDescent="0.25">
      <c r="A306" s="7">
        <v>281</v>
      </c>
      <c r="B306" s="8" t="s">
        <v>290</v>
      </c>
      <c r="C306" s="6" t="s">
        <v>224</v>
      </c>
      <c r="D306" s="18">
        <f>VLOOKUP(B306:B327,[16]Калькуляция!$B$11:$O$18,14,)</f>
        <v>3100</v>
      </c>
    </row>
    <row r="307" spans="1:4" x14ac:dyDescent="0.25">
      <c r="A307" s="7">
        <v>282</v>
      </c>
      <c r="B307" s="8" t="s">
        <v>291</v>
      </c>
      <c r="C307" s="6" t="s">
        <v>224</v>
      </c>
      <c r="D307" s="18">
        <f>VLOOKUP(B307:B328,[16]Калькуляция!$B$11:$O$18,14,)</f>
        <v>1900</v>
      </c>
    </row>
    <row r="308" spans="1:4" x14ac:dyDescent="0.25">
      <c r="A308" s="7">
        <v>283</v>
      </c>
      <c r="B308" s="13" t="s">
        <v>317</v>
      </c>
      <c r="C308" s="6" t="s">
        <v>224</v>
      </c>
      <c r="D308" s="18">
        <f>VLOOKUP(B308:B329,[16]Калькуляция!$B$11:$O$18,14,)</f>
        <v>1300</v>
      </c>
    </row>
    <row r="309" spans="1:4" x14ac:dyDescent="0.25">
      <c r="A309" s="4">
        <v>19</v>
      </c>
      <c r="B309" s="82" t="s">
        <v>648</v>
      </c>
      <c r="C309" s="82"/>
      <c r="D309" s="82"/>
    </row>
    <row r="310" spans="1:4" ht="31.5" x14ac:dyDescent="0.25">
      <c r="A310" s="5">
        <v>284</v>
      </c>
      <c r="B310" s="49" t="s">
        <v>649</v>
      </c>
      <c r="C310" s="79" t="s">
        <v>58</v>
      </c>
      <c r="D310" s="48">
        <f>VLOOKUP(B310,[17]Калькуляция!$B$13:$O$14,14,)</f>
        <v>7100</v>
      </c>
    </row>
    <row r="311" spans="1:4" ht="31.5" x14ac:dyDescent="0.25">
      <c r="A311" s="5">
        <v>285</v>
      </c>
      <c r="B311" s="49" t="s">
        <v>650</v>
      </c>
      <c r="C311" s="79" t="s">
        <v>58</v>
      </c>
      <c r="D311" s="48">
        <f>VLOOKUP(B311,[17]Калькуляция!$B$13:$O$14,14,)</f>
        <v>7100</v>
      </c>
    </row>
    <row r="312" spans="1:4" x14ac:dyDescent="0.25">
      <c r="A312" s="4">
        <v>20</v>
      </c>
      <c r="B312" s="83" t="s">
        <v>327</v>
      </c>
      <c r="C312" s="83"/>
      <c r="D312" s="83"/>
    </row>
    <row r="313" spans="1:4" x14ac:dyDescent="0.25">
      <c r="A313" s="7">
        <v>286</v>
      </c>
      <c r="B313" s="28" t="s">
        <v>328</v>
      </c>
      <c r="C313" s="6" t="s">
        <v>337</v>
      </c>
      <c r="D313" s="18">
        <f>VLOOKUP(B313,[18]Калькуляция!$C$12:$O$22,13,)</f>
        <v>5000</v>
      </c>
    </row>
    <row r="314" spans="1:4" ht="31.5" x14ac:dyDescent="0.25">
      <c r="A314" s="7">
        <v>287</v>
      </c>
      <c r="B314" s="28" t="s">
        <v>346</v>
      </c>
      <c r="C314" s="6" t="s">
        <v>338</v>
      </c>
      <c r="D314" s="18">
        <f>VLOOKUP(B314,[18]Калькуляция!$C$12:$O$22,13,)</f>
        <v>45500</v>
      </c>
    </row>
    <row r="315" spans="1:4" x14ac:dyDescent="0.25">
      <c r="A315" s="7">
        <v>288</v>
      </c>
      <c r="B315" s="28" t="s">
        <v>329</v>
      </c>
      <c r="C315" s="6" t="s">
        <v>337</v>
      </c>
      <c r="D315" s="18">
        <f>VLOOKUP(B315,[18]Калькуляция!$C$12:$O$22,13,)</f>
        <v>3200</v>
      </c>
    </row>
    <row r="316" spans="1:4" x14ac:dyDescent="0.25">
      <c r="A316" s="7">
        <v>289</v>
      </c>
      <c r="B316" s="28" t="s">
        <v>347</v>
      </c>
      <c r="C316" s="6" t="s">
        <v>338</v>
      </c>
      <c r="D316" s="18">
        <f>VLOOKUP(B316,[18]Калькуляция!$C$12:$O$22,13,)</f>
        <v>25100</v>
      </c>
    </row>
    <row r="317" spans="1:4" ht="31.5" x14ac:dyDescent="0.25">
      <c r="A317" s="7">
        <v>290</v>
      </c>
      <c r="B317" s="28" t="s">
        <v>330</v>
      </c>
      <c r="C317" s="6" t="s">
        <v>337</v>
      </c>
      <c r="D317" s="18">
        <f>VLOOKUP(B317,[18]Калькуляция!$C$12:$O$22,13,)</f>
        <v>3200</v>
      </c>
    </row>
    <row r="318" spans="1:4" ht="31.5" x14ac:dyDescent="0.25">
      <c r="A318" s="7">
        <v>291</v>
      </c>
      <c r="B318" s="28" t="s">
        <v>331</v>
      </c>
      <c r="C318" s="6" t="s">
        <v>337</v>
      </c>
      <c r="D318" s="18">
        <f>VLOOKUP(B318,[18]Калькуляция!$C$12:$O$22,13,)</f>
        <v>3000</v>
      </c>
    </row>
    <row r="319" spans="1:4" ht="47.25" x14ac:dyDescent="0.25">
      <c r="A319" s="7">
        <v>292</v>
      </c>
      <c r="B319" s="29" t="s">
        <v>332</v>
      </c>
      <c r="C319" s="6" t="s">
        <v>337</v>
      </c>
      <c r="D319" s="18">
        <f>VLOOKUP(B319,[18]Калькуляция!$C$12:$O$22,13,)</f>
        <v>4000</v>
      </c>
    </row>
    <row r="320" spans="1:4" ht="31.5" x14ac:dyDescent="0.25">
      <c r="A320" s="7">
        <v>293</v>
      </c>
      <c r="B320" s="29" t="s">
        <v>333</v>
      </c>
      <c r="C320" s="6" t="s">
        <v>722</v>
      </c>
      <c r="D320" s="18">
        <f>VLOOKUP(B320,[18]Калькуляция!$C$12:$O$22,13,)</f>
        <v>3000</v>
      </c>
    </row>
    <row r="321" spans="1:4" ht="47.25" x14ac:dyDescent="0.25">
      <c r="A321" s="7">
        <v>294</v>
      </c>
      <c r="B321" s="28" t="s">
        <v>334</v>
      </c>
      <c r="C321" s="6" t="s">
        <v>337</v>
      </c>
      <c r="D321" s="18">
        <f>VLOOKUP(B321,[18]Калькуляция!$C$12:$O$22,13,)</f>
        <v>4000</v>
      </c>
    </row>
    <row r="322" spans="1:4" x14ac:dyDescent="0.25">
      <c r="A322" s="7">
        <v>295</v>
      </c>
      <c r="B322" s="28" t="s">
        <v>335</v>
      </c>
      <c r="C322" s="6" t="s">
        <v>337</v>
      </c>
      <c r="D322" s="18">
        <f>VLOOKUP(B322,[18]Калькуляция!$C$12:$O$22,13,)</f>
        <v>2400</v>
      </c>
    </row>
    <row r="323" spans="1:4" x14ac:dyDescent="0.25">
      <c r="A323" s="7">
        <v>296</v>
      </c>
      <c r="B323" s="28" t="s">
        <v>336</v>
      </c>
      <c r="C323" s="6" t="s">
        <v>337</v>
      </c>
      <c r="D323" s="18">
        <f>VLOOKUP(B323,[18]Калькуляция!$C$12:$O$22,13,)</f>
        <v>1700</v>
      </c>
    </row>
    <row r="324" spans="1:4" x14ac:dyDescent="0.25">
      <c r="A324" s="4">
        <v>21</v>
      </c>
      <c r="B324" s="82" t="s">
        <v>292</v>
      </c>
      <c r="C324" s="82"/>
      <c r="D324" s="82"/>
    </row>
    <row r="325" spans="1:4" x14ac:dyDescent="0.25">
      <c r="A325" s="7">
        <v>297</v>
      </c>
      <c r="B325" s="8" t="s">
        <v>293</v>
      </c>
      <c r="C325" s="6" t="s">
        <v>294</v>
      </c>
      <c r="D325" s="25">
        <v>300</v>
      </c>
    </row>
    <row r="328" spans="1:4" x14ac:dyDescent="0.25">
      <c r="B328" s="30"/>
      <c r="C328" s="31"/>
      <c r="D328" s="31"/>
    </row>
    <row r="329" spans="1:4" x14ac:dyDescent="0.25">
      <c r="B329" s="30"/>
      <c r="C329" s="31"/>
      <c r="D329" s="31"/>
    </row>
    <row r="330" spans="1:4" x14ac:dyDescent="0.25">
      <c r="B330" s="30"/>
      <c r="C330" s="32"/>
      <c r="D330" s="33"/>
    </row>
    <row r="331" spans="1:4" x14ac:dyDescent="0.25">
      <c r="A331" s="1" t="s">
        <v>295</v>
      </c>
      <c r="B331" s="30"/>
      <c r="C331" s="34"/>
      <c r="D331" s="34"/>
    </row>
    <row r="332" spans="1:4" x14ac:dyDescent="0.25">
      <c r="B332" s="30"/>
      <c r="C332" s="34"/>
      <c r="D332" s="34"/>
    </row>
  </sheetData>
  <mergeCells count="26">
    <mergeCell ref="B300:D300"/>
    <mergeCell ref="B51:D51"/>
    <mergeCell ref="C3:D3"/>
    <mergeCell ref="C4:D4"/>
    <mergeCell ref="C5:D5"/>
    <mergeCell ref="B59:D59"/>
    <mergeCell ref="B99:D99"/>
    <mergeCell ref="B278:D278"/>
    <mergeCell ref="B8:C8"/>
    <mergeCell ref="B144:D144"/>
    <mergeCell ref="C2:D2"/>
    <mergeCell ref="B324:D324"/>
    <mergeCell ref="B312:D312"/>
    <mergeCell ref="B62:D62"/>
    <mergeCell ref="B68:D68"/>
    <mergeCell ref="B79:D79"/>
    <mergeCell ref="B250:D250"/>
    <mergeCell ref="B274:D274"/>
    <mergeCell ref="B148:D148"/>
    <mergeCell ref="B154:D154"/>
    <mergeCell ref="B167:D167"/>
    <mergeCell ref="B185:D185"/>
    <mergeCell ref="B203:D203"/>
    <mergeCell ref="B223:D223"/>
    <mergeCell ref="B309:D309"/>
    <mergeCell ref="A6:D6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view="pageBreakPreview" zoomScale="90" zoomScaleNormal="100" zoomScaleSheetLayoutView="90" workbookViewId="0">
      <selection activeCell="D15" sqref="D15"/>
    </sheetView>
  </sheetViews>
  <sheetFormatPr defaultRowHeight="15.75" x14ac:dyDescent="0.25"/>
  <cols>
    <col min="1" max="1" width="9.140625" style="19"/>
    <col min="2" max="2" width="51.85546875" style="19" customWidth="1"/>
    <col min="3" max="3" width="18.140625" style="19" customWidth="1"/>
    <col min="4" max="4" width="16.7109375" style="19" customWidth="1"/>
    <col min="5" max="5" width="3.42578125" style="19" customWidth="1"/>
    <col min="6" max="16384" width="9.140625" style="19"/>
  </cols>
  <sheetData>
    <row r="1" spans="1:5" x14ac:dyDescent="0.25">
      <c r="D1" s="35" t="s">
        <v>724</v>
      </c>
      <c r="E1" s="22"/>
    </row>
    <row r="2" spans="1:5" x14ac:dyDescent="0.25">
      <c r="C2" s="92" t="s">
        <v>727</v>
      </c>
      <c r="D2" s="92"/>
      <c r="E2" s="22"/>
    </row>
    <row r="3" spans="1:5" x14ac:dyDescent="0.25">
      <c r="B3" s="87" t="s">
        <v>725</v>
      </c>
      <c r="C3" s="87"/>
      <c r="D3" s="87"/>
      <c r="E3" s="80"/>
    </row>
    <row r="4" spans="1:5" x14ac:dyDescent="0.25">
      <c r="C4" s="87" t="s">
        <v>726</v>
      </c>
      <c r="D4" s="87"/>
      <c r="E4" s="22"/>
    </row>
    <row r="5" spans="1:5" x14ac:dyDescent="0.25">
      <c r="C5" s="87"/>
      <c r="D5" s="87"/>
      <c r="E5" s="22"/>
    </row>
    <row r="6" spans="1:5" x14ac:dyDescent="0.25">
      <c r="B6" s="76" t="s">
        <v>719</v>
      </c>
    </row>
    <row r="8" spans="1:5" ht="15" customHeight="1" x14ac:dyDescent="0.25">
      <c r="A8" s="56">
        <v>1</v>
      </c>
      <c r="B8" s="93" t="s">
        <v>350</v>
      </c>
      <c r="C8" s="93"/>
      <c r="D8" s="63" t="s">
        <v>720</v>
      </c>
    </row>
    <row r="9" spans="1:5" ht="15" customHeight="1" x14ac:dyDescent="0.25">
      <c r="A9" s="57">
        <v>1</v>
      </c>
      <c r="B9" s="58" t="s">
        <v>652</v>
      </c>
      <c r="C9" s="58" t="s">
        <v>352</v>
      </c>
      <c r="D9" s="18">
        <v>5600</v>
      </c>
    </row>
    <row r="10" spans="1:5" ht="15" customHeight="1" x14ac:dyDescent="0.25">
      <c r="A10" s="57">
        <v>2</v>
      </c>
      <c r="B10" s="58" t="s">
        <v>653</v>
      </c>
      <c r="C10" s="58" t="s">
        <v>352</v>
      </c>
      <c r="D10" s="18">
        <v>4400</v>
      </c>
    </row>
    <row r="11" spans="1:5" ht="15" customHeight="1" x14ac:dyDescent="0.25">
      <c r="A11" s="57">
        <v>3</v>
      </c>
      <c r="B11" s="58" t="s">
        <v>354</v>
      </c>
      <c r="C11" s="58" t="s">
        <v>352</v>
      </c>
      <c r="D11" s="18">
        <v>4700</v>
      </c>
    </row>
    <row r="12" spans="1:5" ht="15" customHeight="1" x14ac:dyDescent="0.25">
      <c r="A12" s="57">
        <v>4</v>
      </c>
      <c r="B12" s="58" t="s">
        <v>654</v>
      </c>
      <c r="C12" s="58" t="s">
        <v>352</v>
      </c>
      <c r="D12" s="18">
        <v>4000</v>
      </c>
    </row>
    <row r="13" spans="1:5" ht="15" customHeight="1" x14ac:dyDescent="0.25">
      <c r="A13" s="57">
        <v>5</v>
      </c>
      <c r="B13" s="58" t="s">
        <v>655</v>
      </c>
      <c r="C13" s="58" t="s">
        <v>352</v>
      </c>
      <c r="D13" s="18">
        <v>5700</v>
      </c>
    </row>
    <row r="14" spans="1:5" ht="15" customHeight="1" x14ac:dyDescent="0.25">
      <c r="A14" s="57">
        <v>6</v>
      </c>
      <c r="B14" s="58" t="s">
        <v>656</v>
      </c>
      <c r="C14" s="58" t="s">
        <v>352</v>
      </c>
      <c r="D14" s="18">
        <v>5300</v>
      </c>
    </row>
    <row r="15" spans="1:5" ht="15" customHeight="1" x14ac:dyDescent="0.25">
      <c r="A15" s="57">
        <v>7</v>
      </c>
      <c r="B15" s="58" t="s">
        <v>657</v>
      </c>
      <c r="C15" s="58" t="s">
        <v>352</v>
      </c>
      <c r="D15" s="18">
        <v>4700</v>
      </c>
    </row>
    <row r="16" spans="1:5" ht="15" customHeight="1" x14ac:dyDescent="0.25">
      <c r="A16" s="57">
        <v>8</v>
      </c>
      <c r="B16" s="66" t="s">
        <v>651</v>
      </c>
      <c r="C16" s="58" t="s">
        <v>352</v>
      </c>
      <c r="D16" s="18">
        <v>5500</v>
      </c>
    </row>
    <row r="17" spans="1:4" ht="15" customHeight="1" x14ac:dyDescent="0.25">
      <c r="A17" s="57">
        <v>9</v>
      </c>
      <c r="B17" s="66" t="s">
        <v>658</v>
      </c>
      <c r="C17" s="58" t="s">
        <v>352</v>
      </c>
      <c r="D17" s="18">
        <v>4300</v>
      </c>
    </row>
    <row r="18" spans="1:4" ht="15" customHeight="1" x14ac:dyDescent="0.25">
      <c r="A18" s="57">
        <v>10</v>
      </c>
      <c r="B18" s="58" t="s">
        <v>659</v>
      </c>
      <c r="C18" s="58" t="s">
        <v>352</v>
      </c>
      <c r="D18" s="18">
        <v>5800</v>
      </c>
    </row>
    <row r="19" spans="1:4" ht="15" customHeight="1" x14ac:dyDescent="0.25">
      <c r="A19" s="57">
        <v>11</v>
      </c>
      <c r="B19" s="58" t="s">
        <v>660</v>
      </c>
      <c r="C19" s="58" t="s">
        <v>352</v>
      </c>
      <c r="D19" s="18">
        <v>4600</v>
      </c>
    </row>
    <row r="20" spans="1:4" ht="15" customHeight="1" x14ac:dyDescent="0.25">
      <c r="A20" s="57">
        <v>12</v>
      </c>
      <c r="B20" s="58" t="s">
        <v>661</v>
      </c>
      <c r="C20" s="58" t="s">
        <v>352</v>
      </c>
      <c r="D20" s="18">
        <v>5800</v>
      </c>
    </row>
    <row r="21" spans="1:4" ht="15" customHeight="1" x14ac:dyDescent="0.25">
      <c r="A21" s="57">
        <v>13</v>
      </c>
      <c r="B21" s="58" t="s">
        <v>662</v>
      </c>
      <c r="C21" s="58" t="s">
        <v>352</v>
      </c>
      <c r="D21" s="18">
        <v>4500</v>
      </c>
    </row>
    <row r="22" spans="1:4" ht="15" customHeight="1" x14ac:dyDescent="0.25">
      <c r="A22" s="57">
        <v>14</v>
      </c>
      <c r="B22" s="58" t="s">
        <v>663</v>
      </c>
      <c r="C22" s="58" t="s">
        <v>352</v>
      </c>
      <c r="D22" s="18">
        <v>5400</v>
      </c>
    </row>
    <row r="23" spans="1:4" ht="15" customHeight="1" x14ac:dyDescent="0.25">
      <c r="A23" s="57">
        <v>15</v>
      </c>
      <c r="B23" s="58" t="s">
        <v>664</v>
      </c>
      <c r="C23" s="58" t="s">
        <v>352</v>
      </c>
      <c r="D23" s="18">
        <v>4300</v>
      </c>
    </row>
    <row r="24" spans="1:4" ht="15" customHeight="1" x14ac:dyDescent="0.25">
      <c r="A24" s="57">
        <v>16</v>
      </c>
      <c r="B24" s="58" t="s">
        <v>665</v>
      </c>
      <c r="C24" s="58" t="s">
        <v>352</v>
      </c>
      <c r="D24" s="18">
        <v>5800</v>
      </c>
    </row>
    <row r="25" spans="1:4" ht="15" customHeight="1" x14ac:dyDescent="0.25">
      <c r="A25" s="57">
        <v>17</v>
      </c>
      <c r="B25" s="58" t="s">
        <v>666</v>
      </c>
      <c r="C25" s="58" t="s">
        <v>352</v>
      </c>
      <c r="D25" s="18">
        <v>4300</v>
      </c>
    </row>
    <row r="26" spans="1:4" ht="15" customHeight="1" x14ac:dyDescent="0.25">
      <c r="A26" s="57">
        <v>18</v>
      </c>
      <c r="B26" s="58" t="s">
        <v>667</v>
      </c>
      <c r="C26" s="58" t="s">
        <v>352</v>
      </c>
      <c r="D26" s="18">
        <v>6100</v>
      </c>
    </row>
    <row r="27" spans="1:4" ht="15" customHeight="1" x14ac:dyDescent="0.25">
      <c r="A27" s="57">
        <v>19</v>
      </c>
      <c r="B27" s="58" t="s">
        <v>668</v>
      </c>
      <c r="C27" s="58" t="s">
        <v>352</v>
      </c>
      <c r="D27" s="18">
        <v>4200</v>
      </c>
    </row>
    <row r="28" spans="1:4" ht="15" customHeight="1" x14ac:dyDescent="0.25">
      <c r="A28" s="57">
        <v>20</v>
      </c>
      <c r="B28" s="58" t="s">
        <v>669</v>
      </c>
      <c r="C28" s="58" t="s">
        <v>352</v>
      </c>
      <c r="D28" s="18">
        <v>6100</v>
      </c>
    </row>
    <row r="29" spans="1:4" ht="15" customHeight="1" x14ac:dyDescent="0.25">
      <c r="A29" s="57">
        <v>21</v>
      </c>
      <c r="B29" s="58" t="s">
        <v>670</v>
      </c>
      <c r="C29" s="58" t="s">
        <v>352</v>
      </c>
      <c r="D29" s="18">
        <v>4200</v>
      </c>
    </row>
    <row r="30" spans="1:4" ht="15" customHeight="1" x14ac:dyDescent="0.25">
      <c r="A30" s="57">
        <v>22</v>
      </c>
      <c r="B30" s="58" t="s">
        <v>671</v>
      </c>
      <c r="C30" s="58" t="s">
        <v>352</v>
      </c>
      <c r="D30" s="18">
        <v>6400</v>
      </c>
    </row>
    <row r="31" spans="1:4" ht="15" customHeight="1" x14ac:dyDescent="0.25">
      <c r="A31" s="57">
        <v>23</v>
      </c>
      <c r="B31" s="58" t="s">
        <v>672</v>
      </c>
      <c r="C31" s="58" t="s">
        <v>352</v>
      </c>
      <c r="D31" s="18">
        <v>5100</v>
      </c>
    </row>
    <row r="32" spans="1:4" ht="15" customHeight="1" x14ac:dyDescent="0.25">
      <c r="A32" s="57">
        <v>24</v>
      </c>
      <c r="B32" s="58" t="s">
        <v>673</v>
      </c>
      <c r="C32" s="58" t="s">
        <v>352</v>
      </c>
      <c r="D32" s="18">
        <v>5400</v>
      </c>
    </row>
    <row r="33" spans="1:4" ht="15" customHeight="1" x14ac:dyDescent="0.25">
      <c r="A33" s="57">
        <v>25</v>
      </c>
      <c r="B33" s="58" t="s">
        <v>674</v>
      </c>
      <c r="C33" s="58" t="s">
        <v>352</v>
      </c>
      <c r="D33" s="18">
        <v>4200</v>
      </c>
    </row>
    <row r="34" spans="1:4" ht="15" customHeight="1" x14ac:dyDescent="0.25">
      <c r="A34" s="57">
        <v>26</v>
      </c>
      <c r="B34" s="58" t="s">
        <v>675</v>
      </c>
      <c r="C34" s="58" t="s">
        <v>352</v>
      </c>
      <c r="D34" s="18">
        <v>5900</v>
      </c>
    </row>
    <row r="35" spans="1:4" ht="15" customHeight="1" x14ac:dyDescent="0.25">
      <c r="A35" s="57">
        <v>27</v>
      </c>
      <c r="B35" s="58" t="s">
        <v>676</v>
      </c>
      <c r="C35" s="58" t="s">
        <v>352</v>
      </c>
      <c r="D35" s="18">
        <v>4500</v>
      </c>
    </row>
    <row r="36" spans="1:4" ht="15" customHeight="1" x14ac:dyDescent="0.25">
      <c r="A36" s="57">
        <v>28</v>
      </c>
      <c r="B36" s="58" t="s">
        <v>677</v>
      </c>
      <c r="C36" s="58" t="s">
        <v>352</v>
      </c>
      <c r="D36" s="18">
        <v>6000</v>
      </c>
    </row>
    <row r="37" spans="1:4" ht="15" customHeight="1" x14ac:dyDescent="0.25">
      <c r="A37" s="57">
        <v>29</v>
      </c>
      <c r="B37" s="58" t="s">
        <v>678</v>
      </c>
      <c r="C37" s="58" t="s">
        <v>352</v>
      </c>
      <c r="D37" s="18">
        <v>5000</v>
      </c>
    </row>
    <row r="38" spans="1:4" ht="15" customHeight="1" x14ac:dyDescent="0.25">
      <c r="A38" s="57">
        <v>30</v>
      </c>
      <c r="B38" s="58" t="s">
        <v>679</v>
      </c>
      <c r="C38" s="58" t="s">
        <v>352</v>
      </c>
      <c r="D38" s="18">
        <v>6000</v>
      </c>
    </row>
    <row r="39" spans="1:4" ht="15" customHeight="1" x14ac:dyDescent="0.25">
      <c r="A39" s="57">
        <v>31</v>
      </c>
      <c r="B39" s="58" t="s">
        <v>680</v>
      </c>
      <c r="C39" s="58" t="s">
        <v>352</v>
      </c>
      <c r="D39" s="18">
        <v>4600</v>
      </c>
    </row>
    <row r="40" spans="1:4" ht="15" customHeight="1" x14ac:dyDescent="0.25">
      <c r="A40" s="57">
        <v>32</v>
      </c>
      <c r="B40" s="58" t="s">
        <v>681</v>
      </c>
      <c r="C40" s="58" t="s">
        <v>352</v>
      </c>
      <c r="D40" s="18">
        <v>5600</v>
      </c>
    </row>
    <row r="41" spans="1:4" ht="15" customHeight="1" x14ac:dyDescent="0.25">
      <c r="A41" s="57">
        <v>33</v>
      </c>
      <c r="B41" s="58" t="s">
        <v>682</v>
      </c>
      <c r="C41" s="58" t="s">
        <v>352</v>
      </c>
      <c r="D41" s="18">
        <v>4300</v>
      </c>
    </row>
    <row r="42" spans="1:4" ht="15" customHeight="1" x14ac:dyDescent="0.25">
      <c r="A42" s="57">
        <v>34</v>
      </c>
      <c r="B42" s="58" t="s">
        <v>683</v>
      </c>
      <c r="C42" s="58" t="s">
        <v>352</v>
      </c>
      <c r="D42" s="18">
        <v>5200</v>
      </c>
    </row>
    <row r="43" spans="1:4" ht="15" customHeight="1" x14ac:dyDescent="0.25">
      <c r="A43" s="57">
        <v>35</v>
      </c>
      <c r="B43" s="58" t="s">
        <v>684</v>
      </c>
      <c r="C43" s="58" t="s">
        <v>352</v>
      </c>
      <c r="D43" s="18">
        <v>4000</v>
      </c>
    </row>
    <row r="44" spans="1:4" ht="15" customHeight="1" x14ac:dyDescent="0.25">
      <c r="A44" s="57">
        <v>36</v>
      </c>
      <c r="B44" s="58" t="s">
        <v>385</v>
      </c>
      <c r="C44" s="58" t="s">
        <v>352</v>
      </c>
      <c r="D44" s="18">
        <v>3300</v>
      </c>
    </row>
    <row r="45" spans="1:4" ht="15" customHeight="1" x14ac:dyDescent="0.25">
      <c r="A45" s="57">
        <v>37</v>
      </c>
      <c r="B45" s="58" t="s">
        <v>386</v>
      </c>
      <c r="C45" s="58" t="s">
        <v>352</v>
      </c>
      <c r="D45" s="18">
        <v>3500</v>
      </c>
    </row>
    <row r="46" spans="1:4" ht="15" customHeight="1" x14ac:dyDescent="0.25">
      <c r="A46" s="57">
        <v>38</v>
      </c>
      <c r="B46" s="58" t="s">
        <v>685</v>
      </c>
      <c r="C46" s="58" t="s">
        <v>352</v>
      </c>
      <c r="D46" s="18">
        <v>8700</v>
      </c>
    </row>
    <row r="47" spans="1:4" ht="15" customHeight="1" x14ac:dyDescent="0.25">
      <c r="A47" s="57">
        <v>39</v>
      </c>
      <c r="B47" s="58" t="s">
        <v>388</v>
      </c>
      <c r="C47" s="58" t="s">
        <v>389</v>
      </c>
      <c r="D47" s="18">
        <v>117400</v>
      </c>
    </row>
    <row r="48" spans="1:4" ht="15" customHeight="1" x14ac:dyDescent="0.25">
      <c r="A48" s="57">
        <v>40</v>
      </c>
      <c r="B48" s="58" t="s">
        <v>390</v>
      </c>
      <c r="C48" s="58" t="s">
        <v>391</v>
      </c>
      <c r="D48" s="18">
        <v>30300</v>
      </c>
    </row>
    <row r="49" spans="1:4" ht="15" customHeight="1" x14ac:dyDescent="0.25">
      <c r="A49" s="57">
        <v>41</v>
      </c>
      <c r="B49" s="58" t="s">
        <v>392</v>
      </c>
      <c r="C49" s="58" t="s">
        <v>393</v>
      </c>
      <c r="D49" s="18">
        <v>30800</v>
      </c>
    </row>
    <row r="50" spans="1:4" ht="15" customHeight="1" x14ac:dyDescent="0.25">
      <c r="A50" s="57">
        <v>42</v>
      </c>
      <c r="B50" s="58" t="s">
        <v>394</v>
      </c>
      <c r="C50" s="58" t="s">
        <v>395</v>
      </c>
      <c r="D50" s="18">
        <v>178500</v>
      </c>
    </row>
    <row r="51" spans="1:4" ht="15" customHeight="1" x14ac:dyDescent="0.25">
      <c r="A51" s="64">
        <v>2</v>
      </c>
      <c r="B51" s="94" t="s">
        <v>396</v>
      </c>
      <c r="C51" s="94"/>
      <c r="D51" s="72"/>
    </row>
    <row r="52" spans="1:4" ht="15" customHeight="1" x14ac:dyDescent="0.25">
      <c r="A52" s="59">
        <v>43</v>
      </c>
      <c r="B52" s="60" t="s">
        <v>397</v>
      </c>
      <c r="C52" s="61" t="s">
        <v>49</v>
      </c>
      <c r="D52" s="18">
        <v>1400</v>
      </c>
    </row>
    <row r="53" spans="1:4" ht="15" customHeight="1" x14ac:dyDescent="0.25">
      <c r="A53" s="59">
        <v>44</v>
      </c>
      <c r="B53" s="60" t="s">
        <v>398</v>
      </c>
      <c r="C53" s="61" t="s">
        <v>49</v>
      </c>
      <c r="D53" s="18">
        <v>1000</v>
      </c>
    </row>
    <row r="54" spans="1:4" ht="15" customHeight="1" x14ac:dyDescent="0.25">
      <c r="A54" s="59">
        <v>45</v>
      </c>
      <c r="B54" s="60" t="s">
        <v>399</v>
      </c>
      <c r="C54" s="61" t="s">
        <v>49</v>
      </c>
      <c r="D54" s="18">
        <v>1100</v>
      </c>
    </row>
    <row r="55" spans="1:4" ht="15" customHeight="1" x14ac:dyDescent="0.25">
      <c r="A55" s="59">
        <v>46</v>
      </c>
      <c r="B55" s="60" t="s">
        <v>400</v>
      </c>
      <c r="C55" s="61" t="s">
        <v>49</v>
      </c>
      <c r="D55" s="18">
        <v>1100</v>
      </c>
    </row>
    <row r="56" spans="1:4" ht="15" customHeight="1" x14ac:dyDescent="0.25">
      <c r="A56" s="59">
        <v>47</v>
      </c>
      <c r="B56" s="60" t="s">
        <v>401</v>
      </c>
      <c r="C56" s="61" t="s">
        <v>49</v>
      </c>
      <c r="D56" s="18">
        <v>1100</v>
      </c>
    </row>
    <row r="57" spans="1:4" ht="15" customHeight="1" x14ac:dyDescent="0.25">
      <c r="A57" s="59">
        <v>48</v>
      </c>
      <c r="B57" s="60" t="s">
        <v>402</v>
      </c>
      <c r="C57" s="61" t="s">
        <v>49</v>
      </c>
      <c r="D57" s="18">
        <v>1100</v>
      </c>
    </row>
    <row r="58" spans="1:4" ht="15" customHeight="1" x14ac:dyDescent="0.25">
      <c r="A58" s="59">
        <v>49</v>
      </c>
      <c r="B58" s="60" t="s">
        <v>403</v>
      </c>
      <c r="C58" s="61" t="s">
        <v>49</v>
      </c>
      <c r="D58" s="18">
        <v>1200</v>
      </c>
    </row>
    <row r="59" spans="1:4" ht="15" customHeight="1" x14ac:dyDescent="0.25">
      <c r="A59" s="56">
        <v>3</v>
      </c>
      <c r="B59" s="89" t="s">
        <v>404</v>
      </c>
      <c r="C59" s="89"/>
      <c r="D59" s="62"/>
    </row>
    <row r="60" spans="1:4" ht="15" customHeight="1" x14ac:dyDescent="0.25">
      <c r="A60" s="57">
        <v>50</v>
      </c>
      <c r="B60" s="28" t="s">
        <v>405</v>
      </c>
      <c r="C60" s="58" t="s">
        <v>58</v>
      </c>
      <c r="D60" s="18">
        <v>2700</v>
      </c>
    </row>
    <row r="61" spans="1:4" ht="15" customHeight="1" x14ac:dyDescent="0.25">
      <c r="A61" s="57">
        <v>51</v>
      </c>
      <c r="B61" s="28" t="s">
        <v>406</v>
      </c>
      <c r="C61" s="58" t="s">
        <v>58</v>
      </c>
      <c r="D61" s="18">
        <v>2700</v>
      </c>
    </row>
    <row r="62" spans="1:4" ht="15" customHeight="1" x14ac:dyDescent="0.25">
      <c r="A62" s="56">
        <v>4</v>
      </c>
      <c r="B62" s="93" t="s">
        <v>411</v>
      </c>
      <c r="C62" s="93"/>
      <c r="D62" s="63"/>
    </row>
    <row r="63" spans="1:4" ht="15" customHeight="1" x14ac:dyDescent="0.25">
      <c r="A63" s="57">
        <v>52</v>
      </c>
      <c r="B63" s="28" t="s">
        <v>412</v>
      </c>
      <c r="C63" s="58" t="s">
        <v>58</v>
      </c>
      <c r="D63" s="18">
        <v>2200</v>
      </c>
    </row>
    <row r="64" spans="1:4" ht="15" customHeight="1" x14ac:dyDescent="0.25">
      <c r="A64" s="57">
        <v>53</v>
      </c>
      <c r="B64" s="28" t="s">
        <v>413</v>
      </c>
      <c r="C64" s="58" t="s">
        <v>58</v>
      </c>
      <c r="D64" s="18">
        <v>8600</v>
      </c>
    </row>
    <row r="65" spans="1:4" ht="15" customHeight="1" x14ac:dyDescent="0.25">
      <c r="A65" s="57">
        <v>54</v>
      </c>
      <c r="B65" s="28" t="s">
        <v>414</v>
      </c>
      <c r="C65" s="58" t="s">
        <v>58</v>
      </c>
      <c r="D65" s="18">
        <v>3000</v>
      </c>
    </row>
    <row r="66" spans="1:4" ht="15" customHeight="1" x14ac:dyDescent="0.25">
      <c r="A66" s="57">
        <v>55</v>
      </c>
      <c r="B66" s="28" t="s">
        <v>415</v>
      </c>
      <c r="C66" s="58" t="s">
        <v>416</v>
      </c>
      <c r="D66" s="18">
        <v>1500</v>
      </c>
    </row>
    <row r="67" spans="1:4" ht="15" customHeight="1" x14ac:dyDescent="0.25">
      <c r="A67" s="57">
        <v>56</v>
      </c>
      <c r="B67" s="28" t="s">
        <v>417</v>
      </c>
      <c r="C67" s="58" t="s">
        <v>58</v>
      </c>
      <c r="D67" s="18">
        <v>7500</v>
      </c>
    </row>
    <row r="68" spans="1:4" ht="15" customHeight="1" x14ac:dyDescent="0.25">
      <c r="A68" s="56">
        <v>5</v>
      </c>
      <c r="B68" s="89" t="s">
        <v>418</v>
      </c>
      <c r="C68" s="89"/>
      <c r="D68" s="62"/>
    </row>
    <row r="69" spans="1:4" ht="15" customHeight="1" x14ac:dyDescent="0.25">
      <c r="A69" s="57">
        <v>57</v>
      </c>
      <c r="B69" s="28" t="s">
        <v>419</v>
      </c>
      <c r="C69" s="58" t="s">
        <v>420</v>
      </c>
      <c r="D69" s="18">
        <v>2400</v>
      </c>
    </row>
    <row r="70" spans="1:4" ht="15" customHeight="1" x14ac:dyDescent="0.25">
      <c r="A70" s="57">
        <v>58</v>
      </c>
      <c r="B70" s="28" t="s">
        <v>421</v>
      </c>
      <c r="C70" s="58" t="s">
        <v>420</v>
      </c>
      <c r="D70" s="18">
        <v>3000</v>
      </c>
    </row>
    <row r="71" spans="1:4" ht="15" customHeight="1" x14ac:dyDescent="0.25">
      <c r="A71" s="57">
        <v>59</v>
      </c>
      <c r="B71" s="28" t="s">
        <v>422</v>
      </c>
      <c r="C71" s="58" t="s">
        <v>420</v>
      </c>
      <c r="D71" s="18">
        <v>2400</v>
      </c>
    </row>
    <row r="72" spans="1:4" ht="15" customHeight="1" x14ac:dyDescent="0.25">
      <c r="A72" s="57">
        <v>60</v>
      </c>
      <c r="B72" s="28" t="s">
        <v>72</v>
      </c>
      <c r="C72" s="58" t="s">
        <v>420</v>
      </c>
      <c r="D72" s="18">
        <v>2400</v>
      </c>
    </row>
    <row r="73" spans="1:4" ht="15" customHeight="1" x14ac:dyDescent="0.25">
      <c r="A73" s="57">
        <v>61</v>
      </c>
      <c r="B73" s="28" t="s">
        <v>423</v>
      </c>
      <c r="C73" s="58" t="s">
        <v>420</v>
      </c>
      <c r="D73" s="18">
        <v>2600</v>
      </c>
    </row>
    <row r="74" spans="1:4" ht="15" customHeight="1" x14ac:dyDescent="0.25">
      <c r="A74" s="57">
        <v>62</v>
      </c>
      <c r="B74" s="28" t="s">
        <v>424</v>
      </c>
      <c r="C74" s="58" t="s">
        <v>420</v>
      </c>
      <c r="D74" s="18">
        <v>3500</v>
      </c>
    </row>
    <row r="75" spans="1:4" ht="15" customHeight="1" x14ac:dyDescent="0.25">
      <c r="A75" s="57">
        <v>63</v>
      </c>
      <c r="B75" s="28" t="s">
        <v>425</v>
      </c>
      <c r="C75" s="58" t="s">
        <v>420</v>
      </c>
      <c r="D75" s="18">
        <v>3500</v>
      </c>
    </row>
    <row r="76" spans="1:4" ht="15" customHeight="1" x14ac:dyDescent="0.25">
      <c r="A76" s="57">
        <v>64</v>
      </c>
      <c r="B76" s="28" t="s">
        <v>426</v>
      </c>
      <c r="C76" s="58" t="s">
        <v>420</v>
      </c>
      <c r="D76" s="18">
        <v>4800</v>
      </c>
    </row>
    <row r="77" spans="1:4" ht="15" customHeight="1" x14ac:dyDescent="0.25">
      <c r="A77" s="57">
        <v>65</v>
      </c>
      <c r="B77" s="28" t="s">
        <v>427</v>
      </c>
      <c r="C77" s="58" t="s">
        <v>49</v>
      </c>
      <c r="D77" s="18">
        <v>3800</v>
      </c>
    </row>
    <row r="78" spans="1:4" ht="15" customHeight="1" x14ac:dyDescent="0.25">
      <c r="A78" s="57">
        <v>66</v>
      </c>
      <c r="B78" s="28" t="s">
        <v>78</v>
      </c>
      <c r="C78" s="58" t="s">
        <v>420</v>
      </c>
      <c r="D78" s="18">
        <v>2100</v>
      </c>
    </row>
    <row r="79" spans="1:4" ht="15" customHeight="1" x14ac:dyDescent="0.25">
      <c r="A79" s="56">
        <v>6</v>
      </c>
      <c r="B79" s="89" t="s">
        <v>428</v>
      </c>
      <c r="C79" s="89"/>
      <c r="D79" s="62"/>
    </row>
    <row r="80" spans="1:4" ht="15" customHeight="1" x14ac:dyDescent="0.25">
      <c r="A80" s="57">
        <v>67</v>
      </c>
      <c r="B80" s="28" t="s">
        <v>429</v>
      </c>
      <c r="C80" s="58" t="s">
        <v>49</v>
      </c>
      <c r="D80" s="18">
        <v>1800</v>
      </c>
    </row>
    <row r="81" spans="1:4" ht="15" customHeight="1" x14ac:dyDescent="0.25">
      <c r="A81" s="57">
        <v>68</v>
      </c>
      <c r="B81" s="28" t="s">
        <v>430</v>
      </c>
      <c r="C81" s="58" t="s">
        <v>49</v>
      </c>
      <c r="D81" s="18">
        <v>2800</v>
      </c>
    </row>
    <row r="82" spans="1:4" ht="15" customHeight="1" x14ac:dyDescent="0.25">
      <c r="A82" s="57">
        <v>69</v>
      </c>
      <c r="B82" s="28" t="s">
        <v>431</v>
      </c>
      <c r="C82" s="58" t="s">
        <v>49</v>
      </c>
      <c r="D82" s="18">
        <v>2700</v>
      </c>
    </row>
    <row r="83" spans="1:4" ht="15" customHeight="1" x14ac:dyDescent="0.25">
      <c r="A83" s="57">
        <v>70</v>
      </c>
      <c r="B83" s="28" t="s">
        <v>432</v>
      </c>
      <c r="C83" s="58" t="s">
        <v>49</v>
      </c>
      <c r="D83" s="18">
        <v>2400</v>
      </c>
    </row>
    <row r="84" spans="1:4" ht="15" customHeight="1" x14ac:dyDescent="0.25">
      <c r="A84" s="57">
        <v>71</v>
      </c>
      <c r="B84" s="28" t="s">
        <v>433</v>
      </c>
      <c r="C84" s="58" t="s">
        <v>49</v>
      </c>
      <c r="D84" s="18">
        <v>2500</v>
      </c>
    </row>
    <row r="85" spans="1:4" ht="15" customHeight="1" x14ac:dyDescent="0.25">
      <c r="A85" s="57">
        <v>72</v>
      </c>
      <c r="B85" s="28" t="s">
        <v>434</v>
      </c>
      <c r="C85" s="58" t="s">
        <v>49</v>
      </c>
      <c r="D85" s="18">
        <v>3400</v>
      </c>
    </row>
    <row r="86" spans="1:4" ht="15" customHeight="1" x14ac:dyDescent="0.25">
      <c r="A86" s="57">
        <v>73</v>
      </c>
      <c r="B86" s="28" t="s">
        <v>435</v>
      </c>
      <c r="C86" s="58" t="s">
        <v>49</v>
      </c>
      <c r="D86" s="18">
        <v>3500</v>
      </c>
    </row>
    <row r="87" spans="1:4" ht="15" customHeight="1" x14ac:dyDescent="0.25">
      <c r="A87" s="57">
        <v>74</v>
      </c>
      <c r="B87" s="28" t="s">
        <v>436</v>
      </c>
      <c r="C87" s="58" t="s">
        <v>88</v>
      </c>
      <c r="D87" s="18">
        <v>4500</v>
      </c>
    </row>
    <row r="88" spans="1:4" ht="15" customHeight="1" x14ac:dyDescent="0.25">
      <c r="A88" s="57">
        <v>75</v>
      </c>
      <c r="B88" s="28" t="s">
        <v>437</v>
      </c>
      <c r="C88" s="58" t="s">
        <v>88</v>
      </c>
      <c r="D88" s="18">
        <v>3700</v>
      </c>
    </row>
    <row r="89" spans="1:4" ht="15" customHeight="1" x14ac:dyDescent="0.25">
      <c r="A89" s="57">
        <v>76</v>
      </c>
      <c r="B89" s="28" t="s">
        <v>438</v>
      </c>
      <c r="C89" s="58" t="s">
        <v>49</v>
      </c>
      <c r="D89" s="18">
        <v>2200</v>
      </c>
    </row>
    <row r="90" spans="1:4" ht="15" customHeight="1" x14ac:dyDescent="0.25">
      <c r="A90" s="57">
        <v>77</v>
      </c>
      <c r="B90" s="28" t="s">
        <v>439</v>
      </c>
      <c r="C90" s="58" t="s">
        <v>88</v>
      </c>
      <c r="D90" s="18">
        <v>4800</v>
      </c>
    </row>
    <row r="91" spans="1:4" ht="15" customHeight="1" x14ac:dyDescent="0.25">
      <c r="A91" s="57">
        <v>78</v>
      </c>
      <c r="B91" s="28" t="s">
        <v>440</v>
      </c>
      <c r="C91" s="58" t="s">
        <v>88</v>
      </c>
      <c r="D91" s="18">
        <v>4800</v>
      </c>
    </row>
    <row r="92" spans="1:4" ht="15" customHeight="1" x14ac:dyDescent="0.25">
      <c r="A92" s="57">
        <v>79</v>
      </c>
      <c r="B92" s="28" t="s">
        <v>441</v>
      </c>
      <c r="C92" s="58" t="s">
        <v>49</v>
      </c>
      <c r="D92" s="18">
        <v>2800</v>
      </c>
    </row>
    <row r="93" spans="1:4" ht="15" customHeight="1" x14ac:dyDescent="0.25">
      <c r="A93" s="57">
        <v>80</v>
      </c>
      <c r="B93" s="28" t="s">
        <v>442</v>
      </c>
      <c r="C93" s="58" t="s">
        <v>49</v>
      </c>
      <c r="D93" s="18">
        <v>3800</v>
      </c>
    </row>
    <row r="94" spans="1:4" ht="15" customHeight="1" x14ac:dyDescent="0.25">
      <c r="A94" s="57">
        <v>81</v>
      </c>
      <c r="B94" s="28" t="s">
        <v>443</v>
      </c>
      <c r="C94" s="58" t="s">
        <v>49</v>
      </c>
      <c r="D94" s="18">
        <v>2400</v>
      </c>
    </row>
    <row r="95" spans="1:4" ht="15" customHeight="1" x14ac:dyDescent="0.25">
      <c r="A95" s="57">
        <v>82</v>
      </c>
      <c r="B95" s="28" t="s">
        <v>444</v>
      </c>
      <c r="C95" s="58" t="s">
        <v>88</v>
      </c>
      <c r="D95" s="18">
        <v>4800</v>
      </c>
    </row>
    <row r="96" spans="1:4" ht="15" customHeight="1" x14ac:dyDescent="0.25">
      <c r="A96" s="57">
        <v>83</v>
      </c>
      <c r="B96" s="28" t="s">
        <v>445</v>
      </c>
      <c r="C96" s="58" t="s">
        <v>88</v>
      </c>
      <c r="D96" s="18">
        <v>3600</v>
      </c>
    </row>
    <row r="97" spans="1:4" ht="15" customHeight="1" x14ac:dyDescent="0.25">
      <c r="A97" s="57">
        <v>84</v>
      </c>
      <c r="B97" s="28" t="s">
        <v>446</v>
      </c>
      <c r="C97" s="58" t="s">
        <v>49</v>
      </c>
      <c r="D97" s="18">
        <v>2400</v>
      </c>
    </row>
    <row r="98" spans="1:4" ht="15" customHeight="1" x14ac:dyDescent="0.25">
      <c r="A98" s="57">
        <v>85</v>
      </c>
      <c r="B98" s="28" t="s">
        <v>447</v>
      </c>
      <c r="C98" s="58" t="s">
        <v>49</v>
      </c>
      <c r="D98" s="18">
        <v>3500</v>
      </c>
    </row>
    <row r="99" spans="1:4" ht="15" customHeight="1" x14ac:dyDescent="0.25">
      <c r="A99" s="56">
        <v>7</v>
      </c>
      <c r="B99" s="89" t="s">
        <v>448</v>
      </c>
      <c r="C99" s="89"/>
      <c r="D99" s="62"/>
    </row>
    <row r="100" spans="1:4" ht="15" customHeight="1" x14ac:dyDescent="0.25">
      <c r="A100" s="57">
        <v>86</v>
      </c>
      <c r="B100" s="28" t="s">
        <v>449</v>
      </c>
      <c r="C100" s="58" t="s">
        <v>49</v>
      </c>
      <c r="D100" s="18">
        <v>3000</v>
      </c>
    </row>
    <row r="101" spans="1:4" ht="15" customHeight="1" x14ac:dyDescent="0.25">
      <c r="A101" s="57">
        <v>87</v>
      </c>
      <c r="B101" s="28" t="s">
        <v>450</v>
      </c>
      <c r="C101" s="58" t="s">
        <v>49</v>
      </c>
      <c r="D101" s="18">
        <v>4100</v>
      </c>
    </row>
    <row r="102" spans="1:4" ht="15" customHeight="1" x14ac:dyDescent="0.25">
      <c r="A102" s="57">
        <v>88</v>
      </c>
      <c r="B102" s="28" t="s">
        <v>451</v>
      </c>
      <c r="C102" s="58" t="s">
        <v>88</v>
      </c>
      <c r="D102" s="18">
        <v>5700</v>
      </c>
    </row>
    <row r="103" spans="1:4" ht="15" customHeight="1" x14ac:dyDescent="0.25">
      <c r="A103" s="57">
        <v>89</v>
      </c>
      <c r="B103" s="28" t="s">
        <v>452</v>
      </c>
      <c r="C103" s="58" t="s">
        <v>88</v>
      </c>
      <c r="D103" s="18">
        <v>11400</v>
      </c>
    </row>
    <row r="104" spans="1:4" ht="15" customHeight="1" x14ac:dyDescent="0.25">
      <c r="A104" s="57">
        <v>90</v>
      </c>
      <c r="B104" s="28" t="s">
        <v>453</v>
      </c>
      <c r="C104" s="58" t="s">
        <v>88</v>
      </c>
      <c r="D104" s="18">
        <v>6100</v>
      </c>
    </row>
    <row r="105" spans="1:4" ht="15" customHeight="1" x14ac:dyDescent="0.25">
      <c r="A105" s="57">
        <v>91</v>
      </c>
      <c r="B105" s="28" t="s">
        <v>454</v>
      </c>
      <c r="C105" s="58" t="s">
        <v>49</v>
      </c>
      <c r="D105" s="18">
        <v>6500</v>
      </c>
    </row>
    <row r="106" spans="1:4" ht="15" customHeight="1" x14ac:dyDescent="0.25">
      <c r="A106" s="57">
        <v>92</v>
      </c>
      <c r="B106" s="28" t="s">
        <v>455</v>
      </c>
      <c r="C106" s="58" t="s">
        <v>49</v>
      </c>
      <c r="D106" s="18">
        <v>3900</v>
      </c>
    </row>
    <row r="107" spans="1:4" ht="15" customHeight="1" x14ac:dyDescent="0.25">
      <c r="A107" s="57">
        <v>93</v>
      </c>
      <c r="B107" s="28" t="s">
        <v>456</v>
      </c>
      <c r="C107" s="58" t="s">
        <v>88</v>
      </c>
      <c r="D107" s="18">
        <v>24500</v>
      </c>
    </row>
    <row r="108" spans="1:4" ht="15" customHeight="1" x14ac:dyDescent="0.25">
      <c r="A108" s="57">
        <v>94</v>
      </c>
      <c r="B108" s="28" t="s">
        <v>457</v>
      </c>
      <c r="C108" s="58" t="s">
        <v>88</v>
      </c>
      <c r="D108" s="18">
        <v>44400</v>
      </c>
    </row>
    <row r="109" spans="1:4" ht="15" customHeight="1" x14ac:dyDescent="0.25">
      <c r="A109" s="57">
        <v>95</v>
      </c>
      <c r="B109" s="28" t="s">
        <v>458</v>
      </c>
      <c r="C109" s="58" t="s">
        <v>88</v>
      </c>
      <c r="D109" s="18">
        <v>62300</v>
      </c>
    </row>
    <row r="110" spans="1:4" ht="15" customHeight="1" x14ac:dyDescent="0.25">
      <c r="A110" s="57">
        <v>96</v>
      </c>
      <c r="B110" s="28" t="s">
        <v>459</v>
      </c>
      <c r="C110" s="58" t="s">
        <v>88</v>
      </c>
      <c r="D110" s="18">
        <v>35600</v>
      </c>
    </row>
    <row r="111" spans="1:4" ht="15" customHeight="1" x14ac:dyDescent="0.25">
      <c r="A111" s="57">
        <v>97</v>
      </c>
      <c r="B111" s="28" t="s">
        <v>460</v>
      </c>
      <c r="C111" s="58" t="s">
        <v>88</v>
      </c>
      <c r="D111" s="18">
        <v>54200</v>
      </c>
    </row>
    <row r="112" spans="1:4" ht="15" customHeight="1" x14ac:dyDescent="0.25">
      <c r="A112" s="57">
        <v>98</v>
      </c>
      <c r="B112" s="28" t="s">
        <v>461</v>
      </c>
      <c r="C112" s="58" t="s">
        <v>49</v>
      </c>
      <c r="D112" s="18">
        <v>3600</v>
      </c>
    </row>
    <row r="113" spans="1:4" ht="15" customHeight="1" x14ac:dyDescent="0.25">
      <c r="A113" s="57">
        <v>99</v>
      </c>
      <c r="B113" s="28" t="s">
        <v>462</v>
      </c>
      <c r="C113" s="58" t="s">
        <v>49</v>
      </c>
      <c r="D113" s="18">
        <v>4000</v>
      </c>
    </row>
    <row r="114" spans="1:4" ht="15" customHeight="1" x14ac:dyDescent="0.25">
      <c r="A114" s="57">
        <v>100</v>
      </c>
      <c r="B114" s="28" t="s">
        <v>463</v>
      </c>
      <c r="C114" s="58" t="s">
        <v>49</v>
      </c>
      <c r="D114" s="18">
        <v>3800</v>
      </c>
    </row>
    <row r="115" spans="1:4" ht="15" customHeight="1" x14ac:dyDescent="0.25">
      <c r="A115" s="57">
        <v>101</v>
      </c>
      <c r="B115" s="28" t="s">
        <v>464</v>
      </c>
      <c r="C115" s="58" t="s">
        <v>88</v>
      </c>
      <c r="D115" s="18">
        <v>5700</v>
      </c>
    </row>
    <row r="116" spans="1:4" ht="15" customHeight="1" x14ac:dyDescent="0.25">
      <c r="A116" s="57">
        <v>102</v>
      </c>
      <c r="B116" s="28" t="s">
        <v>465</v>
      </c>
      <c r="C116" s="58" t="s">
        <v>88</v>
      </c>
      <c r="D116" s="18">
        <v>9200</v>
      </c>
    </row>
    <row r="117" spans="1:4" ht="15" customHeight="1" x14ac:dyDescent="0.25">
      <c r="A117" s="57">
        <v>103</v>
      </c>
      <c r="B117" s="28" t="s">
        <v>466</v>
      </c>
      <c r="C117" s="58" t="s">
        <v>88</v>
      </c>
      <c r="D117" s="18">
        <v>14900</v>
      </c>
    </row>
    <row r="118" spans="1:4" ht="15" customHeight="1" x14ac:dyDescent="0.25">
      <c r="A118" s="57">
        <v>104</v>
      </c>
      <c r="B118" s="28" t="s">
        <v>467</v>
      </c>
      <c r="C118" s="58" t="s">
        <v>49</v>
      </c>
      <c r="D118" s="18">
        <v>8500</v>
      </c>
    </row>
    <row r="119" spans="1:4" ht="15" customHeight="1" x14ac:dyDescent="0.25">
      <c r="A119" s="57">
        <v>105</v>
      </c>
      <c r="B119" s="28" t="s">
        <v>468</v>
      </c>
      <c r="C119" s="58" t="s">
        <v>49</v>
      </c>
      <c r="D119" s="18">
        <v>6500</v>
      </c>
    </row>
    <row r="120" spans="1:4" ht="15" customHeight="1" x14ac:dyDescent="0.25">
      <c r="A120" s="57">
        <v>106</v>
      </c>
      <c r="B120" s="28" t="s">
        <v>469</v>
      </c>
      <c r="C120" s="58" t="s">
        <v>88</v>
      </c>
      <c r="D120" s="18">
        <v>9200</v>
      </c>
    </row>
    <row r="121" spans="1:4" ht="15" customHeight="1" x14ac:dyDescent="0.25">
      <c r="A121" s="57">
        <v>107</v>
      </c>
      <c r="B121" s="28" t="s">
        <v>470</v>
      </c>
      <c r="C121" s="58" t="s">
        <v>49</v>
      </c>
      <c r="D121" s="18">
        <v>7800</v>
      </c>
    </row>
    <row r="122" spans="1:4" ht="15" customHeight="1" x14ac:dyDescent="0.25">
      <c r="A122" s="57">
        <v>108</v>
      </c>
      <c r="B122" s="28" t="s">
        <v>471</v>
      </c>
      <c r="C122" s="58" t="s">
        <v>49</v>
      </c>
      <c r="D122" s="18">
        <v>4200</v>
      </c>
    </row>
    <row r="123" spans="1:4" ht="15" customHeight="1" x14ac:dyDescent="0.25">
      <c r="A123" s="57">
        <v>109</v>
      </c>
      <c r="B123" s="28" t="s">
        <v>122</v>
      </c>
      <c r="C123" s="58" t="s">
        <v>88</v>
      </c>
      <c r="D123" s="18">
        <v>15200</v>
      </c>
    </row>
    <row r="124" spans="1:4" ht="15" customHeight="1" x14ac:dyDescent="0.25">
      <c r="A124" s="57">
        <v>110</v>
      </c>
      <c r="B124" s="28" t="s">
        <v>472</v>
      </c>
      <c r="C124" s="58" t="s">
        <v>88</v>
      </c>
      <c r="D124" s="18">
        <v>9700</v>
      </c>
    </row>
    <row r="125" spans="1:4" ht="15" customHeight="1" x14ac:dyDescent="0.25">
      <c r="A125" s="57">
        <v>111</v>
      </c>
      <c r="B125" s="28" t="s">
        <v>473</v>
      </c>
      <c r="C125" s="58" t="s">
        <v>88</v>
      </c>
      <c r="D125" s="18">
        <v>17000</v>
      </c>
    </row>
    <row r="126" spans="1:4" ht="15" customHeight="1" x14ac:dyDescent="0.25">
      <c r="A126" s="57">
        <v>112</v>
      </c>
      <c r="B126" s="28" t="s">
        <v>474</v>
      </c>
      <c r="C126" s="58" t="s">
        <v>88</v>
      </c>
      <c r="D126" s="18">
        <v>8700</v>
      </c>
    </row>
    <row r="127" spans="1:4" ht="15" customHeight="1" x14ac:dyDescent="0.25">
      <c r="A127" s="57">
        <v>113</v>
      </c>
      <c r="B127" s="28" t="s">
        <v>475</v>
      </c>
      <c r="C127" s="58" t="s">
        <v>88</v>
      </c>
      <c r="D127" s="18">
        <v>16200</v>
      </c>
    </row>
    <row r="128" spans="1:4" ht="15" customHeight="1" x14ac:dyDescent="0.25">
      <c r="A128" s="57">
        <v>114</v>
      </c>
      <c r="B128" s="28" t="s">
        <v>476</v>
      </c>
      <c r="C128" s="58" t="s">
        <v>88</v>
      </c>
      <c r="D128" s="18">
        <v>9200</v>
      </c>
    </row>
    <row r="129" spans="1:4" ht="15" customHeight="1" x14ac:dyDescent="0.25">
      <c r="A129" s="57">
        <v>115</v>
      </c>
      <c r="B129" s="28" t="s">
        <v>477</v>
      </c>
      <c r="C129" s="58" t="s">
        <v>88</v>
      </c>
      <c r="D129" s="18">
        <v>15200</v>
      </c>
    </row>
    <row r="130" spans="1:4" ht="15" customHeight="1" x14ac:dyDescent="0.25">
      <c r="A130" s="57">
        <v>116</v>
      </c>
      <c r="B130" s="28" t="s">
        <v>478</v>
      </c>
      <c r="C130" s="58" t="s">
        <v>88</v>
      </c>
      <c r="D130" s="18">
        <v>31900</v>
      </c>
    </row>
    <row r="131" spans="1:4" ht="15" customHeight="1" x14ac:dyDescent="0.25">
      <c r="A131" s="57">
        <v>117</v>
      </c>
      <c r="B131" s="28" t="s">
        <v>479</v>
      </c>
      <c r="C131" s="58" t="s">
        <v>88</v>
      </c>
      <c r="D131" s="18">
        <v>46200</v>
      </c>
    </row>
    <row r="132" spans="1:4" ht="15" customHeight="1" x14ac:dyDescent="0.25">
      <c r="A132" s="57">
        <v>118</v>
      </c>
      <c r="B132" s="28" t="s">
        <v>480</v>
      </c>
      <c r="C132" s="58" t="s">
        <v>88</v>
      </c>
      <c r="D132" s="18">
        <v>15700</v>
      </c>
    </row>
    <row r="133" spans="1:4" ht="15" customHeight="1" x14ac:dyDescent="0.25">
      <c r="A133" s="57">
        <v>119</v>
      </c>
      <c r="B133" s="28" t="s">
        <v>481</v>
      </c>
      <c r="C133" s="58" t="s">
        <v>88</v>
      </c>
      <c r="D133" s="18">
        <v>5600</v>
      </c>
    </row>
    <row r="134" spans="1:4" ht="15" customHeight="1" x14ac:dyDescent="0.25">
      <c r="A134" s="57">
        <v>120</v>
      </c>
      <c r="B134" s="28" t="s">
        <v>133</v>
      </c>
      <c r="C134" s="58" t="s">
        <v>49</v>
      </c>
      <c r="D134" s="18">
        <v>7700</v>
      </c>
    </row>
    <row r="135" spans="1:4" ht="15" customHeight="1" x14ac:dyDescent="0.25">
      <c r="A135" s="57">
        <v>121</v>
      </c>
      <c r="B135" s="28" t="s">
        <v>686</v>
      </c>
      <c r="C135" s="58" t="s">
        <v>49</v>
      </c>
      <c r="D135" s="18">
        <v>2300</v>
      </c>
    </row>
    <row r="136" spans="1:4" ht="15" customHeight="1" x14ac:dyDescent="0.25">
      <c r="A136" s="57">
        <v>122</v>
      </c>
      <c r="B136" s="28" t="s">
        <v>483</v>
      </c>
      <c r="C136" s="58" t="s">
        <v>88</v>
      </c>
      <c r="D136" s="18">
        <v>18100</v>
      </c>
    </row>
    <row r="137" spans="1:4" ht="15" customHeight="1" x14ac:dyDescent="0.25">
      <c r="A137" s="57">
        <v>123</v>
      </c>
      <c r="B137" s="28" t="s">
        <v>484</v>
      </c>
      <c r="C137" s="58" t="s">
        <v>88</v>
      </c>
      <c r="D137" s="18">
        <v>40600</v>
      </c>
    </row>
    <row r="138" spans="1:4" ht="15" customHeight="1" x14ac:dyDescent="0.25">
      <c r="A138" s="57">
        <v>124</v>
      </c>
      <c r="B138" s="28" t="s">
        <v>485</v>
      </c>
      <c r="C138" s="58" t="s">
        <v>88</v>
      </c>
      <c r="D138" s="18">
        <v>5100</v>
      </c>
    </row>
    <row r="139" spans="1:4" ht="15" customHeight="1" x14ac:dyDescent="0.25">
      <c r="A139" s="57">
        <v>125</v>
      </c>
      <c r="B139" s="28" t="s">
        <v>486</v>
      </c>
      <c r="C139" s="58" t="s">
        <v>88</v>
      </c>
      <c r="D139" s="18">
        <v>22500</v>
      </c>
    </row>
    <row r="140" spans="1:4" ht="15" customHeight="1" x14ac:dyDescent="0.25">
      <c r="A140" s="57">
        <v>126</v>
      </c>
      <c r="B140" s="28" t="s">
        <v>487</v>
      </c>
      <c r="C140" s="58" t="s">
        <v>88</v>
      </c>
      <c r="D140" s="18">
        <v>9800</v>
      </c>
    </row>
    <row r="141" spans="1:4" ht="15" customHeight="1" x14ac:dyDescent="0.25">
      <c r="A141" s="57">
        <v>127</v>
      </c>
      <c r="B141" s="28" t="s">
        <v>687</v>
      </c>
      <c r="C141" s="58" t="s">
        <v>88</v>
      </c>
      <c r="D141" s="18">
        <v>8800</v>
      </c>
    </row>
    <row r="142" spans="1:4" ht="15" customHeight="1" x14ac:dyDescent="0.25">
      <c r="A142" s="57">
        <v>128</v>
      </c>
      <c r="B142" s="28" t="s">
        <v>688</v>
      </c>
      <c r="C142" s="58" t="s">
        <v>88</v>
      </c>
      <c r="D142" s="18">
        <v>12000</v>
      </c>
    </row>
    <row r="143" spans="1:4" ht="15" customHeight="1" x14ac:dyDescent="0.25">
      <c r="A143" s="57">
        <v>129</v>
      </c>
      <c r="B143" s="28" t="s">
        <v>689</v>
      </c>
      <c r="C143" s="58" t="s">
        <v>88</v>
      </c>
      <c r="D143" s="18">
        <v>17800</v>
      </c>
    </row>
    <row r="144" spans="1:4" ht="15" customHeight="1" x14ac:dyDescent="0.25">
      <c r="A144" s="64">
        <v>8</v>
      </c>
      <c r="B144" s="90" t="s">
        <v>489</v>
      </c>
      <c r="C144" s="90"/>
      <c r="D144" s="65"/>
    </row>
    <row r="145" spans="1:4" ht="15" customHeight="1" x14ac:dyDescent="0.25">
      <c r="A145" s="57">
        <v>130</v>
      </c>
      <c r="B145" s="28" t="s">
        <v>490</v>
      </c>
      <c r="C145" s="58" t="s">
        <v>88</v>
      </c>
      <c r="D145" s="23">
        <v>170800</v>
      </c>
    </row>
    <row r="146" spans="1:4" ht="15" customHeight="1" x14ac:dyDescent="0.25">
      <c r="A146" s="57">
        <v>131</v>
      </c>
      <c r="B146" s="28" t="s">
        <v>491</v>
      </c>
      <c r="C146" s="58" t="s">
        <v>88</v>
      </c>
      <c r="D146" s="23">
        <v>170800</v>
      </c>
    </row>
    <row r="147" spans="1:4" ht="15" customHeight="1" x14ac:dyDescent="0.25">
      <c r="A147" s="57">
        <v>132</v>
      </c>
      <c r="B147" s="28" t="s">
        <v>492</v>
      </c>
      <c r="C147" s="58" t="s">
        <v>88</v>
      </c>
      <c r="D147" s="23">
        <v>170800</v>
      </c>
    </row>
    <row r="148" spans="1:4" ht="15" customHeight="1" x14ac:dyDescent="0.25">
      <c r="A148" s="56">
        <v>9</v>
      </c>
      <c r="B148" s="89" t="s">
        <v>493</v>
      </c>
      <c r="C148" s="89"/>
      <c r="D148" s="65"/>
    </row>
    <row r="149" spans="1:4" ht="15" customHeight="1" x14ac:dyDescent="0.25">
      <c r="A149" s="57">
        <v>133</v>
      </c>
      <c r="B149" s="28" t="s">
        <v>494</v>
      </c>
      <c r="C149" s="58" t="s">
        <v>49</v>
      </c>
      <c r="D149" s="18">
        <v>2500</v>
      </c>
    </row>
    <row r="150" spans="1:4" ht="15" customHeight="1" x14ac:dyDescent="0.25">
      <c r="A150" s="57">
        <v>134</v>
      </c>
      <c r="B150" s="28" t="s">
        <v>495</v>
      </c>
      <c r="C150" s="58" t="s">
        <v>49</v>
      </c>
      <c r="D150" s="18">
        <v>3600</v>
      </c>
    </row>
    <row r="151" spans="1:4" ht="15" customHeight="1" x14ac:dyDescent="0.25">
      <c r="A151" s="57">
        <v>135</v>
      </c>
      <c r="B151" s="28" t="s">
        <v>496</v>
      </c>
      <c r="C151" s="58" t="s">
        <v>49</v>
      </c>
      <c r="D151" s="18">
        <v>3700</v>
      </c>
    </row>
    <row r="152" spans="1:4" ht="15" customHeight="1" x14ac:dyDescent="0.25">
      <c r="A152" s="57">
        <v>136</v>
      </c>
      <c r="B152" s="28" t="s">
        <v>497</v>
      </c>
      <c r="C152" s="58" t="s">
        <v>49</v>
      </c>
      <c r="D152" s="18">
        <v>2600</v>
      </c>
    </row>
    <row r="153" spans="1:4" ht="15" customHeight="1" x14ac:dyDescent="0.25">
      <c r="A153" s="57">
        <v>137</v>
      </c>
      <c r="B153" s="28" t="s">
        <v>498</v>
      </c>
      <c r="C153" s="58" t="s">
        <v>49</v>
      </c>
      <c r="D153" s="18">
        <v>4800</v>
      </c>
    </row>
    <row r="154" spans="1:4" ht="15" customHeight="1" x14ac:dyDescent="0.25">
      <c r="A154" s="56">
        <v>10</v>
      </c>
      <c r="B154" s="89" t="s">
        <v>499</v>
      </c>
      <c r="C154" s="89"/>
      <c r="D154" s="65"/>
    </row>
    <row r="155" spans="1:4" ht="15" customHeight="1" x14ac:dyDescent="0.25">
      <c r="A155" s="57">
        <v>138</v>
      </c>
      <c r="B155" s="28" t="s">
        <v>500</v>
      </c>
      <c r="C155" s="58" t="s">
        <v>501</v>
      </c>
      <c r="D155" s="18">
        <v>4600</v>
      </c>
    </row>
    <row r="156" spans="1:4" ht="15" customHeight="1" x14ac:dyDescent="0.25">
      <c r="A156" s="57">
        <v>139</v>
      </c>
      <c r="B156" s="28" t="s">
        <v>502</v>
      </c>
      <c r="C156" s="58" t="s">
        <v>88</v>
      </c>
      <c r="D156" s="18">
        <v>4700</v>
      </c>
    </row>
    <row r="157" spans="1:4" ht="15" customHeight="1" x14ac:dyDescent="0.25">
      <c r="A157" s="57">
        <v>140</v>
      </c>
      <c r="B157" s="28" t="s">
        <v>503</v>
      </c>
      <c r="C157" s="58" t="s">
        <v>88</v>
      </c>
      <c r="D157" s="18">
        <v>6700</v>
      </c>
    </row>
    <row r="158" spans="1:4" ht="15" customHeight="1" x14ac:dyDescent="0.25">
      <c r="A158" s="57">
        <v>141</v>
      </c>
      <c r="B158" s="28" t="s">
        <v>504</v>
      </c>
      <c r="C158" s="58" t="s">
        <v>88</v>
      </c>
      <c r="D158" s="18">
        <v>5200</v>
      </c>
    </row>
    <row r="159" spans="1:4" ht="15" customHeight="1" x14ac:dyDescent="0.25">
      <c r="A159" s="57">
        <v>142</v>
      </c>
      <c r="B159" s="28" t="s">
        <v>505</v>
      </c>
      <c r="C159" s="58" t="s">
        <v>88</v>
      </c>
      <c r="D159" s="18">
        <v>5400</v>
      </c>
    </row>
    <row r="160" spans="1:4" ht="15" customHeight="1" x14ac:dyDescent="0.25">
      <c r="A160" s="57">
        <v>143</v>
      </c>
      <c r="B160" s="28" t="s">
        <v>506</v>
      </c>
      <c r="C160" s="58" t="s">
        <v>501</v>
      </c>
      <c r="D160" s="18">
        <v>3200</v>
      </c>
    </row>
    <row r="161" spans="1:4" ht="15" customHeight="1" x14ac:dyDescent="0.25">
      <c r="A161" s="57">
        <v>144</v>
      </c>
      <c r="B161" s="28" t="s">
        <v>507</v>
      </c>
      <c r="C161" s="58" t="s">
        <v>501</v>
      </c>
      <c r="D161" s="18">
        <v>3300</v>
      </c>
    </row>
    <row r="162" spans="1:4" ht="15" customHeight="1" x14ac:dyDescent="0.25">
      <c r="A162" s="57">
        <v>145</v>
      </c>
      <c r="B162" s="28" t="s">
        <v>508</v>
      </c>
      <c r="C162" s="58" t="s">
        <v>501</v>
      </c>
      <c r="D162" s="18">
        <v>4600</v>
      </c>
    </row>
    <row r="163" spans="1:4" ht="15" customHeight="1" x14ac:dyDescent="0.25">
      <c r="A163" s="57">
        <v>146</v>
      </c>
      <c r="B163" s="28" t="s">
        <v>158</v>
      </c>
      <c r="C163" s="58" t="s">
        <v>88</v>
      </c>
      <c r="D163" s="18">
        <v>6700</v>
      </c>
    </row>
    <row r="164" spans="1:4" ht="15" customHeight="1" x14ac:dyDescent="0.25">
      <c r="A164" s="57">
        <v>147</v>
      </c>
      <c r="B164" s="28" t="s">
        <v>159</v>
      </c>
      <c r="C164" s="58" t="s">
        <v>88</v>
      </c>
      <c r="D164" s="18">
        <v>7400</v>
      </c>
    </row>
    <row r="165" spans="1:4" ht="15" customHeight="1" x14ac:dyDescent="0.25">
      <c r="A165" s="57">
        <v>148</v>
      </c>
      <c r="B165" s="28" t="s">
        <v>509</v>
      </c>
      <c r="C165" s="58" t="s">
        <v>88</v>
      </c>
      <c r="D165" s="18">
        <v>5300</v>
      </c>
    </row>
    <row r="166" spans="1:4" ht="15" customHeight="1" x14ac:dyDescent="0.25">
      <c r="A166" s="57">
        <v>149</v>
      </c>
      <c r="B166" s="28" t="s">
        <v>510</v>
      </c>
      <c r="C166" s="58" t="s">
        <v>501</v>
      </c>
      <c r="D166" s="18">
        <v>6700</v>
      </c>
    </row>
    <row r="167" spans="1:4" ht="15" customHeight="1" x14ac:dyDescent="0.25">
      <c r="A167" s="64">
        <v>11</v>
      </c>
      <c r="B167" s="90" t="s">
        <v>162</v>
      </c>
      <c r="C167" s="90"/>
      <c r="D167" s="65"/>
    </row>
    <row r="168" spans="1:4" ht="15" customHeight="1" x14ac:dyDescent="0.25">
      <c r="A168" s="57">
        <v>150</v>
      </c>
      <c r="B168" s="28" t="s">
        <v>163</v>
      </c>
      <c r="C168" s="58" t="s">
        <v>49</v>
      </c>
      <c r="D168" s="18">
        <v>2100</v>
      </c>
    </row>
    <row r="169" spans="1:4" ht="15" customHeight="1" x14ac:dyDescent="0.25">
      <c r="A169" s="57">
        <v>151</v>
      </c>
      <c r="B169" s="28" t="s">
        <v>164</v>
      </c>
      <c r="C169" s="58" t="s">
        <v>49</v>
      </c>
      <c r="D169" s="18">
        <v>2500</v>
      </c>
    </row>
    <row r="170" spans="1:4" ht="15" customHeight="1" x14ac:dyDescent="0.25">
      <c r="A170" s="57">
        <v>152</v>
      </c>
      <c r="B170" s="28" t="s">
        <v>511</v>
      </c>
      <c r="C170" s="58" t="s">
        <v>49</v>
      </c>
      <c r="D170" s="18">
        <v>1600</v>
      </c>
    </row>
    <row r="171" spans="1:4" ht="15" customHeight="1" x14ac:dyDescent="0.25">
      <c r="A171" s="57">
        <v>153</v>
      </c>
      <c r="B171" s="28" t="s">
        <v>512</v>
      </c>
      <c r="C171" s="58" t="s">
        <v>49</v>
      </c>
      <c r="D171" s="18">
        <v>1900</v>
      </c>
    </row>
    <row r="172" spans="1:4" ht="15" customHeight="1" x14ac:dyDescent="0.25">
      <c r="A172" s="57">
        <v>154</v>
      </c>
      <c r="B172" s="28" t="s">
        <v>513</v>
      </c>
      <c r="C172" s="58" t="s">
        <v>49</v>
      </c>
      <c r="D172" s="18">
        <v>2000</v>
      </c>
    </row>
    <row r="173" spans="1:4" ht="15" customHeight="1" x14ac:dyDescent="0.25">
      <c r="A173" s="57">
        <v>155</v>
      </c>
      <c r="B173" s="28" t="s">
        <v>514</v>
      </c>
      <c r="C173" s="58" t="s">
        <v>49</v>
      </c>
      <c r="D173" s="18">
        <v>1600</v>
      </c>
    </row>
    <row r="174" spans="1:4" ht="15" customHeight="1" x14ac:dyDescent="0.25">
      <c r="A174" s="57">
        <v>156</v>
      </c>
      <c r="B174" s="28" t="s">
        <v>515</v>
      </c>
      <c r="C174" s="58" t="s">
        <v>49</v>
      </c>
      <c r="D174" s="18">
        <v>1800</v>
      </c>
    </row>
    <row r="175" spans="1:4" ht="15" customHeight="1" x14ac:dyDescent="0.25">
      <c r="A175" s="57">
        <v>157</v>
      </c>
      <c r="B175" s="28" t="s">
        <v>516</v>
      </c>
      <c r="C175" s="58" t="s">
        <v>49</v>
      </c>
      <c r="D175" s="18">
        <v>2400</v>
      </c>
    </row>
    <row r="176" spans="1:4" ht="15" customHeight="1" x14ac:dyDescent="0.25">
      <c r="A176" s="57">
        <v>158</v>
      </c>
      <c r="B176" s="28" t="s">
        <v>517</v>
      </c>
      <c r="C176" s="58" t="s">
        <v>49</v>
      </c>
      <c r="D176" s="18">
        <v>1400</v>
      </c>
    </row>
    <row r="177" spans="1:4" ht="15" customHeight="1" x14ac:dyDescent="0.25">
      <c r="A177" s="57">
        <v>159</v>
      </c>
      <c r="B177" s="28" t="s">
        <v>167</v>
      </c>
      <c r="C177" s="58" t="s">
        <v>49</v>
      </c>
      <c r="D177" s="18">
        <v>1700</v>
      </c>
    </row>
    <row r="178" spans="1:4" ht="15" customHeight="1" x14ac:dyDescent="0.25">
      <c r="A178" s="57">
        <v>160</v>
      </c>
      <c r="B178" s="28" t="s">
        <v>168</v>
      </c>
      <c r="C178" s="58" t="s">
        <v>49</v>
      </c>
      <c r="D178" s="18">
        <v>1700</v>
      </c>
    </row>
    <row r="179" spans="1:4" ht="15" customHeight="1" x14ac:dyDescent="0.25">
      <c r="A179" s="57">
        <v>161</v>
      </c>
      <c r="B179" s="28" t="s">
        <v>518</v>
      </c>
      <c r="C179" s="58" t="s">
        <v>49</v>
      </c>
      <c r="D179" s="18">
        <v>2400</v>
      </c>
    </row>
    <row r="180" spans="1:4" ht="15" customHeight="1" x14ac:dyDescent="0.25">
      <c r="A180" s="57">
        <v>162</v>
      </c>
      <c r="B180" s="28" t="s">
        <v>519</v>
      </c>
      <c r="C180" s="58" t="s">
        <v>49</v>
      </c>
      <c r="D180" s="18">
        <v>2600</v>
      </c>
    </row>
    <row r="181" spans="1:4" ht="15" customHeight="1" x14ac:dyDescent="0.25">
      <c r="A181" s="57">
        <v>163</v>
      </c>
      <c r="B181" s="28" t="s">
        <v>520</v>
      </c>
      <c r="C181" s="58" t="s">
        <v>49</v>
      </c>
      <c r="D181" s="18">
        <v>3000</v>
      </c>
    </row>
    <row r="182" spans="1:4" ht="15" customHeight="1" x14ac:dyDescent="0.25">
      <c r="A182" s="57">
        <v>164</v>
      </c>
      <c r="B182" s="28" t="s">
        <v>521</v>
      </c>
      <c r="C182" s="58" t="s">
        <v>49</v>
      </c>
      <c r="D182" s="18">
        <v>3200</v>
      </c>
    </row>
    <row r="183" spans="1:4" ht="15" customHeight="1" x14ac:dyDescent="0.25">
      <c r="A183" s="57">
        <v>165</v>
      </c>
      <c r="B183" s="28" t="s">
        <v>522</v>
      </c>
      <c r="C183" s="58" t="s">
        <v>49</v>
      </c>
      <c r="D183" s="18">
        <v>2700</v>
      </c>
    </row>
    <row r="184" spans="1:4" ht="15" customHeight="1" x14ac:dyDescent="0.25">
      <c r="A184" s="57">
        <v>166</v>
      </c>
      <c r="B184" s="28" t="s">
        <v>523</v>
      </c>
      <c r="C184" s="58" t="s">
        <v>49</v>
      </c>
      <c r="D184" s="18">
        <v>2000</v>
      </c>
    </row>
    <row r="185" spans="1:4" ht="15" customHeight="1" x14ac:dyDescent="0.25">
      <c r="A185" s="56">
        <v>12</v>
      </c>
      <c r="B185" s="89" t="s">
        <v>524</v>
      </c>
      <c r="C185" s="89"/>
      <c r="D185" s="65"/>
    </row>
    <row r="186" spans="1:4" ht="15" customHeight="1" x14ac:dyDescent="0.25">
      <c r="A186" s="57">
        <v>167</v>
      </c>
      <c r="B186" s="28" t="s">
        <v>525</v>
      </c>
      <c r="C186" s="28" t="s">
        <v>177</v>
      </c>
      <c r="D186" s="18">
        <v>1700</v>
      </c>
    </row>
    <row r="187" spans="1:4" ht="15" customHeight="1" x14ac:dyDescent="0.25">
      <c r="A187" s="57">
        <v>168</v>
      </c>
      <c r="B187" s="28" t="s">
        <v>526</v>
      </c>
      <c r="C187" s="58" t="s">
        <v>527</v>
      </c>
      <c r="D187" s="18">
        <v>1700</v>
      </c>
    </row>
    <row r="188" spans="1:4" ht="15" customHeight="1" x14ac:dyDescent="0.25">
      <c r="A188" s="57">
        <v>169</v>
      </c>
      <c r="B188" s="28" t="s">
        <v>528</v>
      </c>
      <c r="C188" s="28" t="s">
        <v>529</v>
      </c>
      <c r="D188" s="18">
        <v>1700</v>
      </c>
    </row>
    <row r="189" spans="1:4" ht="15" customHeight="1" x14ac:dyDescent="0.25">
      <c r="A189" s="57">
        <v>170</v>
      </c>
      <c r="B189" s="28" t="s">
        <v>530</v>
      </c>
      <c r="C189" s="58" t="s">
        <v>531</v>
      </c>
      <c r="D189" s="18">
        <v>2000</v>
      </c>
    </row>
    <row r="190" spans="1:4" ht="15" customHeight="1" x14ac:dyDescent="0.25">
      <c r="A190" s="57">
        <v>171</v>
      </c>
      <c r="B190" s="28" t="s">
        <v>532</v>
      </c>
      <c r="C190" s="58" t="s">
        <v>183</v>
      </c>
      <c r="D190" s="18">
        <v>1800</v>
      </c>
    </row>
    <row r="191" spans="1:4" ht="15" customHeight="1" x14ac:dyDescent="0.25">
      <c r="A191" s="57">
        <v>172</v>
      </c>
      <c r="B191" s="28" t="s">
        <v>533</v>
      </c>
      <c r="C191" s="58" t="s">
        <v>185</v>
      </c>
      <c r="D191" s="18">
        <v>3600</v>
      </c>
    </row>
    <row r="192" spans="1:4" ht="15" customHeight="1" x14ac:dyDescent="0.25">
      <c r="A192" s="57">
        <v>173</v>
      </c>
      <c r="B192" s="28" t="s">
        <v>534</v>
      </c>
      <c r="C192" s="58" t="s">
        <v>187</v>
      </c>
      <c r="D192" s="18">
        <v>2900</v>
      </c>
    </row>
    <row r="193" spans="1:4" ht="15" customHeight="1" x14ac:dyDescent="0.25">
      <c r="A193" s="57">
        <v>174</v>
      </c>
      <c r="B193" s="28" t="s">
        <v>535</v>
      </c>
      <c r="C193" s="58" t="s">
        <v>189</v>
      </c>
      <c r="D193" s="18">
        <v>2400</v>
      </c>
    </row>
    <row r="194" spans="1:4" ht="15" customHeight="1" x14ac:dyDescent="0.25">
      <c r="A194" s="57">
        <v>175</v>
      </c>
      <c r="B194" s="28" t="s">
        <v>536</v>
      </c>
      <c r="C194" s="58" t="s">
        <v>537</v>
      </c>
      <c r="D194" s="18">
        <v>2000</v>
      </c>
    </row>
    <row r="195" spans="1:4" ht="15" customHeight="1" x14ac:dyDescent="0.25">
      <c r="A195" s="57">
        <v>176</v>
      </c>
      <c r="B195" s="28" t="s">
        <v>538</v>
      </c>
      <c r="C195" s="28" t="s">
        <v>539</v>
      </c>
      <c r="D195" s="18">
        <v>1800</v>
      </c>
    </row>
    <row r="196" spans="1:4" ht="15" customHeight="1" x14ac:dyDescent="0.25">
      <c r="A196" s="57">
        <v>177</v>
      </c>
      <c r="B196" s="28" t="s">
        <v>540</v>
      </c>
      <c r="C196" s="58" t="s">
        <v>191</v>
      </c>
      <c r="D196" s="18">
        <v>2000</v>
      </c>
    </row>
    <row r="197" spans="1:4" ht="15" customHeight="1" x14ac:dyDescent="0.25">
      <c r="A197" s="57">
        <v>178</v>
      </c>
      <c r="B197" s="28" t="s">
        <v>541</v>
      </c>
      <c r="C197" s="58" t="s">
        <v>195</v>
      </c>
      <c r="D197" s="18">
        <v>1600</v>
      </c>
    </row>
    <row r="198" spans="1:4" ht="15" customHeight="1" x14ac:dyDescent="0.25">
      <c r="A198" s="57">
        <v>179</v>
      </c>
      <c r="B198" s="28" t="s">
        <v>542</v>
      </c>
      <c r="C198" s="58" t="s">
        <v>197</v>
      </c>
      <c r="D198" s="18">
        <v>1600</v>
      </c>
    </row>
    <row r="199" spans="1:4" ht="15" customHeight="1" x14ac:dyDescent="0.25">
      <c r="A199" s="57">
        <v>180</v>
      </c>
      <c r="B199" s="28" t="s">
        <v>543</v>
      </c>
      <c r="C199" s="58" t="s">
        <v>198</v>
      </c>
      <c r="D199" s="18">
        <v>1800</v>
      </c>
    </row>
    <row r="200" spans="1:4" ht="15" customHeight="1" x14ac:dyDescent="0.25">
      <c r="A200" s="57">
        <v>181</v>
      </c>
      <c r="B200" s="28" t="s">
        <v>544</v>
      </c>
      <c r="C200" s="58" t="s">
        <v>195</v>
      </c>
      <c r="D200" s="18">
        <v>1600</v>
      </c>
    </row>
    <row r="201" spans="1:4" ht="15" customHeight="1" x14ac:dyDescent="0.25">
      <c r="A201" s="57">
        <v>182</v>
      </c>
      <c r="B201" s="28" t="s">
        <v>545</v>
      </c>
      <c r="C201" s="58" t="s">
        <v>201</v>
      </c>
      <c r="D201" s="18">
        <v>1800</v>
      </c>
    </row>
    <row r="202" spans="1:4" ht="15" customHeight="1" x14ac:dyDescent="0.25">
      <c r="A202" s="57">
        <v>183</v>
      </c>
      <c r="B202" s="28" t="s">
        <v>546</v>
      </c>
      <c r="C202" s="58" t="s">
        <v>195</v>
      </c>
      <c r="D202" s="18">
        <v>1700</v>
      </c>
    </row>
    <row r="203" spans="1:4" ht="15" customHeight="1" x14ac:dyDescent="0.25">
      <c r="A203" s="56">
        <v>13</v>
      </c>
      <c r="B203" s="89" t="s">
        <v>547</v>
      </c>
      <c r="C203" s="89"/>
      <c r="D203" s="65"/>
    </row>
    <row r="204" spans="1:4" ht="15" customHeight="1" x14ac:dyDescent="0.25">
      <c r="A204" s="57">
        <v>184</v>
      </c>
      <c r="B204" s="28" t="s">
        <v>548</v>
      </c>
      <c r="C204" s="58" t="s">
        <v>189</v>
      </c>
      <c r="D204" s="18">
        <v>1900</v>
      </c>
    </row>
    <row r="205" spans="1:4" ht="15" customHeight="1" x14ac:dyDescent="0.25">
      <c r="A205" s="57">
        <v>185</v>
      </c>
      <c r="B205" s="28" t="s">
        <v>549</v>
      </c>
      <c r="C205" s="58" t="s">
        <v>189</v>
      </c>
      <c r="D205" s="18">
        <v>2000</v>
      </c>
    </row>
    <row r="206" spans="1:4" ht="15" customHeight="1" x14ac:dyDescent="0.25">
      <c r="A206" s="57">
        <v>186</v>
      </c>
      <c r="B206" s="28" t="s">
        <v>550</v>
      </c>
      <c r="C206" s="58" t="s">
        <v>189</v>
      </c>
      <c r="D206" s="18">
        <v>2000</v>
      </c>
    </row>
    <row r="207" spans="1:4" ht="15" customHeight="1" x14ac:dyDescent="0.25">
      <c r="A207" s="57">
        <v>187</v>
      </c>
      <c r="B207" s="28" t="s">
        <v>551</v>
      </c>
      <c r="C207" s="58" t="s">
        <v>206</v>
      </c>
      <c r="D207" s="18">
        <v>2900</v>
      </c>
    </row>
    <row r="208" spans="1:4" ht="15" customHeight="1" x14ac:dyDescent="0.25">
      <c r="A208" s="57">
        <v>188</v>
      </c>
      <c r="B208" s="28" t="s">
        <v>552</v>
      </c>
      <c r="C208" s="58" t="s">
        <v>189</v>
      </c>
      <c r="D208" s="18">
        <v>1900</v>
      </c>
    </row>
    <row r="209" spans="1:4" ht="15" customHeight="1" x14ac:dyDescent="0.25">
      <c r="A209" s="57">
        <v>189</v>
      </c>
      <c r="B209" s="28" t="s">
        <v>553</v>
      </c>
      <c r="C209" s="58" t="s">
        <v>189</v>
      </c>
      <c r="D209" s="18">
        <v>2900</v>
      </c>
    </row>
    <row r="210" spans="1:4" ht="15" customHeight="1" x14ac:dyDescent="0.25">
      <c r="A210" s="57">
        <v>190</v>
      </c>
      <c r="B210" s="28" t="s">
        <v>554</v>
      </c>
      <c r="C210" s="58" t="s">
        <v>209</v>
      </c>
      <c r="D210" s="18">
        <v>2200</v>
      </c>
    </row>
    <row r="211" spans="1:4" ht="15" customHeight="1" x14ac:dyDescent="0.25">
      <c r="A211" s="57">
        <v>191</v>
      </c>
      <c r="B211" s="28" t="s">
        <v>555</v>
      </c>
      <c r="C211" s="58" t="s">
        <v>189</v>
      </c>
      <c r="D211" s="18">
        <v>2700</v>
      </c>
    </row>
    <row r="212" spans="1:4" ht="15" customHeight="1" x14ac:dyDescent="0.25">
      <c r="A212" s="57">
        <v>192</v>
      </c>
      <c r="B212" s="28" t="s">
        <v>556</v>
      </c>
      <c r="C212" s="58" t="s">
        <v>189</v>
      </c>
      <c r="D212" s="18">
        <v>2100</v>
      </c>
    </row>
    <row r="213" spans="1:4" ht="15" customHeight="1" x14ac:dyDescent="0.25">
      <c r="A213" s="57">
        <v>193</v>
      </c>
      <c r="B213" s="28" t="s">
        <v>557</v>
      </c>
      <c r="C213" s="58" t="s">
        <v>214</v>
      </c>
      <c r="D213" s="18">
        <v>2700</v>
      </c>
    </row>
    <row r="214" spans="1:4" ht="15" customHeight="1" x14ac:dyDescent="0.25">
      <c r="A214" s="57">
        <v>194</v>
      </c>
      <c r="B214" s="28" t="s">
        <v>558</v>
      </c>
      <c r="C214" s="58" t="s">
        <v>189</v>
      </c>
      <c r="D214" s="18">
        <v>1900</v>
      </c>
    </row>
    <row r="215" spans="1:4" ht="15" customHeight="1" x14ac:dyDescent="0.25">
      <c r="A215" s="57">
        <v>195</v>
      </c>
      <c r="B215" s="28" t="s">
        <v>559</v>
      </c>
      <c r="C215" s="58" t="s">
        <v>189</v>
      </c>
      <c r="D215" s="18">
        <v>1900</v>
      </c>
    </row>
    <row r="216" spans="1:4" ht="15" customHeight="1" x14ac:dyDescent="0.25">
      <c r="A216" s="57">
        <v>196</v>
      </c>
      <c r="B216" s="28" t="s">
        <v>560</v>
      </c>
      <c r="C216" s="58" t="s">
        <v>214</v>
      </c>
      <c r="D216" s="18">
        <v>1900</v>
      </c>
    </row>
    <row r="217" spans="1:4" ht="15" customHeight="1" x14ac:dyDescent="0.25">
      <c r="A217" s="57">
        <v>197</v>
      </c>
      <c r="B217" s="28" t="s">
        <v>561</v>
      </c>
      <c r="C217" s="58" t="s">
        <v>216</v>
      </c>
      <c r="D217" s="18">
        <v>2000</v>
      </c>
    </row>
    <row r="218" spans="1:4" ht="15" customHeight="1" x14ac:dyDescent="0.25">
      <c r="A218" s="57">
        <v>198</v>
      </c>
      <c r="B218" s="28" t="s">
        <v>562</v>
      </c>
      <c r="C218" s="58" t="s">
        <v>218</v>
      </c>
      <c r="D218" s="18">
        <v>2500</v>
      </c>
    </row>
    <row r="219" spans="1:4" ht="15" customHeight="1" x14ac:dyDescent="0.25">
      <c r="A219" s="57">
        <v>199</v>
      </c>
      <c r="B219" s="28" t="s">
        <v>563</v>
      </c>
      <c r="C219" s="58" t="s">
        <v>191</v>
      </c>
      <c r="D219" s="18">
        <v>2000</v>
      </c>
    </row>
    <row r="220" spans="1:4" ht="15" customHeight="1" x14ac:dyDescent="0.25">
      <c r="A220" s="57">
        <v>200</v>
      </c>
      <c r="B220" s="28" t="s">
        <v>564</v>
      </c>
      <c r="C220" s="58" t="s">
        <v>191</v>
      </c>
      <c r="D220" s="18">
        <v>1500</v>
      </c>
    </row>
    <row r="221" spans="1:4" ht="15" customHeight="1" x14ac:dyDescent="0.25">
      <c r="A221" s="57">
        <v>201</v>
      </c>
      <c r="B221" s="28" t="s">
        <v>565</v>
      </c>
      <c r="C221" s="58" t="s">
        <v>191</v>
      </c>
      <c r="D221" s="18">
        <v>1600</v>
      </c>
    </row>
    <row r="222" spans="1:4" ht="15" customHeight="1" x14ac:dyDescent="0.25">
      <c r="A222" s="57">
        <v>202</v>
      </c>
      <c r="B222" s="28" t="s">
        <v>566</v>
      </c>
      <c r="C222" s="58" t="s">
        <v>191</v>
      </c>
      <c r="D222" s="18">
        <v>2000</v>
      </c>
    </row>
    <row r="223" spans="1:4" ht="15" customHeight="1" x14ac:dyDescent="0.25">
      <c r="A223" s="56">
        <v>14</v>
      </c>
      <c r="B223" s="89" t="s">
        <v>567</v>
      </c>
      <c r="C223" s="89"/>
      <c r="D223" s="65"/>
    </row>
    <row r="224" spans="1:4" ht="15" customHeight="1" x14ac:dyDescent="0.25">
      <c r="A224" s="57">
        <v>203</v>
      </c>
      <c r="B224" s="28" t="s">
        <v>568</v>
      </c>
      <c r="C224" s="58" t="s">
        <v>501</v>
      </c>
      <c r="D224" s="18">
        <v>5300</v>
      </c>
    </row>
    <row r="225" spans="1:4" ht="15" customHeight="1" x14ac:dyDescent="0.25">
      <c r="A225" s="57">
        <v>204</v>
      </c>
      <c r="B225" s="28" t="s">
        <v>569</v>
      </c>
      <c r="C225" s="58" t="s">
        <v>501</v>
      </c>
      <c r="D225" s="18">
        <v>4700</v>
      </c>
    </row>
    <row r="226" spans="1:4" ht="15" customHeight="1" x14ac:dyDescent="0.25">
      <c r="A226" s="57">
        <v>205</v>
      </c>
      <c r="B226" s="28" t="s">
        <v>570</v>
      </c>
      <c r="C226" s="58" t="s">
        <v>501</v>
      </c>
      <c r="D226" s="18">
        <v>4700</v>
      </c>
    </row>
    <row r="227" spans="1:4" ht="15" customHeight="1" x14ac:dyDescent="0.25">
      <c r="A227" s="57">
        <v>206</v>
      </c>
      <c r="B227" s="28" t="s">
        <v>571</v>
      </c>
      <c r="C227" s="58" t="s">
        <v>501</v>
      </c>
      <c r="D227" s="18">
        <v>6000</v>
      </c>
    </row>
    <row r="228" spans="1:4" ht="15" customHeight="1" x14ac:dyDescent="0.25">
      <c r="A228" s="57">
        <v>207</v>
      </c>
      <c r="B228" s="28" t="s">
        <v>691</v>
      </c>
      <c r="C228" s="58" t="s">
        <v>501</v>
      </c>
      <c r="D228" s="18">
        <v>4600</v>
      </c>
    </row>
    <row r="229" spans="1:4" ht="15" customHeight="1" x14ac:dyDescent="0.25">
      <c r="A229" s="57">
        <v>208</v>
      </c>
      <c r="B229" s="28" t="s">
        <v>573</v>
      </c>
      <c r="C229" s="58" t="s">
        <v>501</v>
      </c>
      <c r="D229" s="18">
        <v>6400</v>
      </c>
    </row>
    <row r="230" spans="1:4" ht="15" customHeight="1" x14ac:dyDescent="0.25">
      <c r="A230" s="57">
        <v>209</v>
      </c>
      <c r="B230" s="28" t="s">
        <v>574</v>
      </c>
      <c r="C230" s="58" t="s">
        <v>501</v>
      </c>
      <c r="D230" s="18">
        <v>5800</v>
      </c>
    </row>
    <row r="231" spans="1:4" ht="15" customHeight="1" x14ac:dyDescent="0.25">
      <c r="A231" s="57">
        <v>210</v>
      </c>
      <c r="B231" s="28" t="s">
        <v>575</v>
      </c>
      <c r="C231" s="58" t="s">
        <v>501</v>
      </c>
      <c r="D231" s="18">
        <v>4600</v>
      </c>
    </row>
    <row r="232" spans="1:4" ht="15" customHeight="1" x14ac:dyDescent="0.25">
      <c r="A232" s="57">
        <v>211</v>
      </c>
      <c r="B232" s="28" t="s">
        <v>576</v>
      </c>
      <c r="C232" s="58" t="s">
        <v>501</v>
      </c>
      <c r="D232" s="18">
        <v>5500</v>
      </c>
    </row>
    <row r="233" spans="1:4" ht="15" customHeight="1" x14ac:dyDescent="0.25">
      <c r="A233" s="57">
        <v>212</v>
      </c>
      <c r="B233" s="28" t="s">
        <v>577</v>
      </c>
      <c r="C233" s="58" t="s">
        <v>501</v>
      </c>
      <c r="D233" s="18">
        <v>4700</v>
      </c>
    </row>
    <row r="234" spans="1:4" ht="15" customHeight="1" x14ac:dyDescent="0.25">
      <c r="A234" s="57">
        <v>213</v>
      </c>
      <c r="B234" s="28" t="s">
        <v>578</v>
      </c>
      <c r="C234" s="58" t="s">
        <v>501</v>
      </c>
      <c r="D234" s="18">
        <v>7100</v>
      </c>
    </row>
    <row r="235" spans="1:4" ht="15" customHeight="1" x14ac:dyDescent="0.25">
      <c r="A235" s="57">
        <v>214</v>
      </c>
      <c r="B235" s="28" t="s">
        <v>579</v>
      </c>
      <c r="C235" s="58" t="s">
        <v>501</v>
      </c>
      <c r="D235" s="18">
        <v>6400</v>
      </c>
    </row>
    <row r="236" spans="1:4" ht="15" customHeight="1" x14ac:dyDescent="0.25">
      <c r="A236" s="57">
        <v>215</v>
      </c>
      <c r="B236" s="28" t="s">
        <v>580</v>
      </c>
      <c r="C236" s="58" t="s">
        <v>501</v>
      </c>
      <c r="D236" s="18">
        <v>4500</v>
      </c>
    </row>
    <row r="237" spans="1:4" ht="15" customHeight="1" x14ac:dyDescent="0.25">
      <c r="A237" s="57">
        <v>216</v>
      </c>
      <c r="B237" s="28" t="s">
        <v>581</v>
      </c>
      <c r="C237" s="58" t="s">
        <v>501</v>
      </c>
      <c r="D237" s="18">
        <v>5300</v>
      </c>
    </row>
    <row r="238" spans="1:4" ht="15" customHeight="1" x14ac:dyDescent="0.25">
      <c r="A238" s="57">
        <v>217</v>
      </c>
      <c r="B238" s="28" t="s">
        <v>582</v>
      </c>
      <c r="C238" s="58" t="s">
        <v>501</v>
      </c>
      <c r="D238" s="18">
        <v>6500</v>
      </c>
    </row>
    <row r="239" spans="1:4" ht="15" customHeight="1" x14ac:dyDescent="0.25">
      <c r="A239" s="57">
        <v>218</v>
      </c>
      <c r="B239" s="28" t="s">
        <v>583</v>
      </c>
      <c r="C239" s="58" t="s">
        <v>501</v>
      </c>
      <c r="D239" s="18">
        <v>6000</v>
      </c>
    </row>
    <row r="240" spans="1:4" ht="15" customHeight="1" x14ac:dyDescent="0.25">
      <c r="A240" s="57">
        <v>219</v>
      </c>
      <c r="B240" s="28" t="s">
        <v>584</v>
      </c>
      <c r="C240" s="58" t="s">
        <v>501</v>
      </c>
      <c r="D240" s="18">
        <v>6600</v>
      </c>
    </row>
    <row r="241" spans="1:4" ht="15" customHeight="1" x14ac:dyDescent="0.25">
      <c r="A241" s="57">
        <v>220</v>
      </c>
      <c r="B241" s="28" t="s">
        <v>585</v>
      </c>
      <c r="C241" s="58" t="s">
        <v>501</v>
      </c>
      <c r="D241" s="18">
        <v>6900</v>
      </c>
    </row>
    <row r="242" spans="1:4" ht="15" customHeight="1" x14ac:dyDescent="0.25">
      <c r="A242" s="57">
        <v>221</v>
      </c>
      <c r="B242" s="28" t="s">
        <v>586</v>
      </c>
      <c r="C242" s="58" t="s">
        <v>501</v>
      </c>
      <c r="D242" s="18">
        <v>6400</v>
      </c>
    </row>
    <row r="243" spans="1:4" ht="15" customHeight="1" x14ac:dyDescent="0.25">
      <c r="A243" s="57">
        <v>222</v>
      </c>
      <c r="B243" s="28" t="s">
        <v>587</v>
      </c>
      <c r="C243" s="58" t="s">
        <v>501</v>
      </c>
      <c r="D243" s="18">
        <v>5400</v>
      </c>
    </row>
    <row r="244" spans="1:4" ht="15" customHeight="1" x14ac:dyDescent="0.25">
      <c r="A244" s="57">
        <v>223</v>
      </c>
      <c r="B244" s="28" t="s">
        <v>588</v>
      </c>
      <c r="C244" s="58" t="s">
        <v>501</v>
      </c>
      <c r="D244" s="18">
        <v>2000</v>
      </c>
    </row>
    <row r="245" spans="1:4" ht="15" customHeight="1" x14ac:dyDescent="0.25">
      <c r="A245" s="57">
        <v>224</v>
      </c>
      <c r="B245" s="28" t="s">
        <v>589</v>
      </c>
      <c r="C245" s="58" t="s">
        <v>501</v>
      </c>
      <c r="D245" s="18">
        <v>2700</v>
      </c>
    </row>
    <row r="246" spans="1:4" ht="15" customHeight="1" x14ac:dyDescent="0.25">
      <c r="A246" s="57">
        <v>225</v>
      </c>
      <c r="B246" s="28" t="s">
        <v>692</v>
      </c>
      <c r="C246" s="58" t="s">
        <v>501</v>
      </c>
      <c r="D246" s="18">
        <v>6000</v>
      </c>
    </row>
    <row r="247" spans="1:4" ht="15" customHeight="1" x14ac:dyDescent="0.25">
      <c r="A247" s="57">
        <v>226</v>
      </c>
      <c r="B247" s="28" t="s">
        <v>591</v>
      </c>
      <c r="C247" s="58" t="s">
        <v>501</v>
      </c>
      <c r="D247" s="18">
        <v>1200</v>
      </c>
    </row>
    <row r="248" spans="1:4" ht="15" customHeight="1" x14ac:dyDescent="0.25">
      <c r="A248" s="57">
        <v>227</v>
      </c>
      <c r="B248" s="28" t="s">
        <v>592</v>
      </c>
      <c r="C248" s="58" t="s">
        <v>501</v>
      </c>
      <c r="D248" s="18">
        <v>3500</v>
      </c>
    </row>
    <row r="249" spans="1:4" ht="15" customHeight="1" x14ac:dyDescent="0.25">
      <c r="A249" s="57">
        <v>228</v>
      </c>
      <c r="B249" s="66" t="s">
        <v>690</v>
      </c>
      <c r="C249" s="66" t="s">
        <v>614</v>
      </c>
      <c r="D249" s="18">
        <v>4200</v>
      </c>
    </row>
    <row r="250" spans="1:4" ht="15" customHeight="1" x14ac:dyDescent="0.25">
      <c r="A250" s="56">
        <v>15</v>
      </c>
      <c r="B250" s="62" t="s">
        <v>593</v>
      </c>
      <c r="C250" s="62"/>
      <c r="D250" s="65"/>
    </row>
    <row r="251" spans="1:4" ht="15" customHeight="1" x14ac:dyDescent="0.25">
      <c r="A251" s="57">
        <v>229</v>
      </c>
      <c r="B251" s="28" t="s">
        <v>594</v>
      </c>
      <c r="C251" s="58" t="s">
        <v>501</v>
      </c>
      <c r="D251" s="18">
        <v>6300</v>
      </c>
    </row>
    <row r="252" spans="1:4" ht="15" customHeight="1" x14ac:dyDescent="0.25">
      <c r="A252" s="57">
        <v>230</v>
      </c>
      <c r="B252" s="28" t="s">
        <v>595</v>
      </c>
      <c r="C252" s="58" t="s">
        <v>501</v>
      </c>
      <c r="D252" s="18">
        <v>5400</v>
      </c>
    </row>
    <row r="253" spans="1:4" ht="15" customHeight="1" x14ac:dyDescent="0.25">
      <c r="A253" s="57">
        <v>231</v>
      </c>
      <c r="B253" s="28" t="s">
        <v>596</v>
      </c>
      <c r="C253" s="58" t="s">
        <v>501</v>
      </c>
      <c r="D253" s="18">
        <v>4300</v>
      </c>
    </row>
    <row r="254" spans="1:4" ht="15" customHeight="1" x14ac:dyDescent="0.25">
      <c r="A254" s="57">
        <v>232</v>
      </c>
      <c r="B254" s="28" t="s">
        <v>597</v>
      </c>
      <c r="C254" s="58" t="s">
        <v>501</v>
      </c>
      <c r="D254" s="18">
        <v>5300</v>
      </c>
    </row>
    <row r="255" spans="1:4" ht="15" customHeight="1" x14ac:dyDescent="0.25">
      <c r="A255" s="57">
        <v>233</v>
      </c>
      <c r="B255" s="28" t="s">
        <v>598</v>
      </c>
      <c r="C255" s="58" t="s">
        <v>501</v>
      </c>
      <c r="D255" s="18">
        <v>4100</v>
      </c>
    </row>
    <row r="256" spans="1:4" ht="15" customHeight="1" x14ac:dyDescent="0.25">
      <c r="A256" s="57">
        <v>234</v>
      </c>
      <c r="B256" s="28" t="s">
        <v>599</v>
      </c>
      <c r="C256" s="58" t="s">
        <v>501</v>
      </c>
      <c r="D256" s="18">
        <v>6600</v>
      </c>
    </row>
    <row r="257" spans="1:4" ht="15" customHeight="1" x14ac:dyDescent="0.25">
      <c r="A257" s="57">
        <v>235</v>
      </c>
      <c r="B257" s="28" t="s">
        <v>602</v>
      </c>
      <c r="C257" s="58" t="s">
        <v>501</v>
      </c>
      <c r="D257" s="18">
        <v>5700</v>
      </c>
    </row>
    <row r="258" spans="1:4" ht="15" customHeight="1" x14ac:dyDescent="0.25">
      <c r="A258" s="57">
        <v>236</v>
      </c>
      <c r="B258" s="28" t="s">
        <v>603</v>
      </c>
      <c r="C258" s="58" t="s">
        <v>501</v>
      </c>
      <c r="D258" s="18">
        <v>5700</v>
      </c>
    </row>
    <row r="259" spans="1:4" ht="15" customHeight="1" x14ac:dyDescent="0.25">
      <c r="A259" s="57">
        <v>237</v>
      </c>
      <c r="B259" s="28" t="s">
        <v>604</v>
      </c>
      <c r="C259" s="58" t="s">
        <v>501</v>
      </c>
      <c r="D259" s="18">
        <v>7500</v>
      </c>
    </row>
    <row r="260" spans="1:4" ht="15" customHeight="1" x14ac:dyDescent="0.25">
      <c r="A260" s="57">
        <v>238</v>
      </c>
      <c r="B260" s="28" t="s">
        <v>605</v>
      </c>
      <c r="C260" s="58" t="s">
        <v>501</v>
      </c>
      <c r="D260" s="18">
        <v>5800</v>
      </c>
    </row>
    <row r="261" spans="1:4" ht="15" customHeight="1" x14ac:dyDescent="0.25">
      <c r="A261" s="57">
        <v>239</v>
      </c>
      <c r="B261" s="28" t="s">
        <v>606</v>
      </c>
      <c r="C261" s="58" t="s">
        <v>501</v>
      </c>
      <c r="D261" s="18">
        <v>4800</v>
      </c>
    </row>
    <row r="262" spans="1:4" ht="15" customHeight="1" x14ac:dyDescent="0.25">
      <c r="A262" s="57">
        <v>240</v>
      </c>
      <c r="B262" s="28" t="s">
        <v>607</v>
      </c>
      <c r="C262" s="58" t="s">
        <v>501</v>
      </c>
      <c r="D262" s="18">
        <v>5700</v>
      </c>
    </row>
    <row r="263" spans="1:4" ht="15" customHeight="1" x14ac:dyDescent="0.25">
      <c r="A263" s="57">
        <v>241</v>
      </c>
      <c r="B263" s="28" t="s">
        <v>258</v>
      </c>
      <c r="C263" s="58" t="s">
        <v>501</v>
      </c>
      <c r="D263" s="18">
        <v>4800</v>
      </c>
    </row>
    <row r="264" spans="1:4" ht="15" customHeight="1" x14ac:dyDescent="0.25">
      <c r="A264" s="57">
        <v>242</v>
      </c>
      <c r="B264" s="28" t="s">
        <v>608</v>
      </c>
      <c r="C264" s="58" t="s">
        <v>501</v>
      </c>
      <c r="D264" s="18">
        <v>4800</v>
      </c>
    </row>
    <row r="265" spans="1:4" ht="15" customHeight="1" x14ac:dyDescent="0.25">
      <c r="A265" s="57">
        <v>243</v>
      </c>
      <c r="B265" s="66" t="s">
        <v>693</v>
      </c>
      <c r="C265" s="58" t="s">
        <v>501</v>
      </c>
      <c r="D265" s="18">
        <v>6800</v>
      </c>
    </row>
    <row r="266" spans="1:4" ht="15" customHeight="1" x14ac:dyDescent="0.25">
      <c r="A266" s="57">
        <v>244</v>
      </c>
      <c r="B266" s="66" t="s">
        <v>694</v>
      </c>
      <c r="C266" s="58" t="s">
        <v>501</v>
      </c>
      <c r="D266" s="18">
        <v>7100</v>
      </c>
    </row>
    <row r="267" spans="1:4" ht="15" customHeight="1" x14ac:dyDescent="0.25">
      <c r="A267" s="57">
        <v>245</v>
      </c>
      <c r="B267" s="67" t="s">
        <v>695</v>
      </c>
      <c r="C267" s="58" t="s">
        <v>501</v>
      </c>
      <c r="D267" s="18">
        <v>7100</v>
      </c>
    </row>
    <row r="268" spans="1:4" ht="15" customHeight="1" x14ac:dyDescent="0.25">
      <c r="A268" s="57">
        <v>246</v>
      </c>
      <c r="B268" s="66" t="s">
        <v>696</v>
      </c>
      <c r="C268" s="58" t="s">
        <v>501</v>
      </c>
      <c r="D268" s="18">
        <v>7100</v>
      </c>
    </row>
    <row r="269" spans="1:4" ht="15" customHeight="1" x14ac:dyDescent="0.25">
      <c r="A269" s="57">
        <v>247</v>
      </c>
      <c r="B269" s="66" t="s">
        <v>697</v>
      </c>
      <c r="C269" s="58" t="s">
        <v>501</v>
      </c>
      <c r="D269" s="18">
        <v>5900</v>
      </c>
    </row>
    <row r="270" spans="1:4" ht="15" customHeight="1" x14ac:dyDescent="0.25">
      <c r="A270" s="57">
        <v>248</v>
      </c>
      <c r="B270" s="67" t="s">
        <v>698</v>
      </c>
      <c r="C270" s="58" t="s">
        <v>501</v>
      </c>
      <c r="D270" s="18">
        <v>5800</v>
      </c>
    </row>
    <row r="271" spans="1:4" ht="15" customHeight="1" x14ac:dyDescent="0.25">
      <c r="A271" s="57">
        <v>249</v>
      </c>
      <c r="B271" s="67" t="s">
        <v>699</v>
      </c>
      <c r="C271" s="58" t="s">
        <v>501</v>
      </c>
      <c r="D271" s="18">
        <v>6100</v>
      </c>
    </row>
    <row r="272" spans="1:4" ht="15" customHeight="1" x14ac:dyDescent="0.25">
      <c r="A272" s="57">
        <v>250</v>
      </c>
      <c r="B272" s="58" t="s">
        <v>700</v>
      </c>
      <c r="C272" s="58" t="s">
        <v>501</v>
      </c>
      <c r="D272" s="18">
        <v>4900</v>
      </c>
    </row>
    <row r="273" spans="1:4" ht="15" customHeight="1" x14ac:dyDescent="0.25">
      <c r="A273" s="57">
        <v>251</v>
      </c>
      <c r="B273" s="66" t="s">
        <v>701</v>
      </c>
      <c r="C273" s="58" t="s">
        <v>501</v>
      </c>
      <c r="D273" s="18">
        <v>6700</v>
      </c>
    </row>
    <row r="274" spans="1:4" ht="15" customHeight="1" x14ac:dyDescent="0.25">
      <c r="A274" s="56">
        <v>16</v>
      </c>
      <c r="B274" s="89" t="s">
        <v>609</v>
      </c>
      <c r="C274" s="89"/>
      <c r="D274" s="65"/>
    </row>
    <row r="275" spans="1:4" ht="15" customHeight="1" x14ac:dyDescent="0.25">
      <c r="A275" s="7">
        <v>252</v>
      </c>
      <c r="B275" s="28" t="s">
        <v>610</v>
      </c>
      <c r="C275" s="58" t="s">
        <v>501</v>
      </c>
      <c r="D275" s="18">
        <v>2300</v>
      </c>
    </row>
    <row r="276" spans="1:4" ht="15" customHeight="1" x14ac:dyDescent="0.25">
      <c r="A276" s="7">
        <v>253</v>
      </c>
      <c r="B276" s="28" t="s">
        <v>611</v>
      </c>
      <c r="C276" s="58" t="s">
        <v>501</v>
      </c>
      <c r="D276" s="18">
        <v>1300</v>
      </c>
    </row>
    <row r="277" spans="1:4" ht="15" customHeight="1" x14ac:dyDescent="0.25">
      <c r="A277" s="7">
        <v>254</v>
      </c>
      <c r="B277" s="66" t="s">
        <v>702</v>
      </c>
      <c r="C277" s="58" t="s">
        <v>501</v>
      </c>
      <c r="D277" s="18">
        <v>3000</v>
      </c>
    </row>
    <row r="278" spans="1:4" ht="15" customHeight="1" x14ac:dyDescent="0.25">
      <c r="A278" s="56">
        <v>17</v>
      </c>
      <c r="B278" s="89" t="s">
        <v>612</v>
      </c>
      <c r="C278" s="89"/>
      <c r="D278" s="65"/>
    </row>
    <row r="279" spans="1:4" ht="15" customHeight="1" x14ac:dyDescent="0.25">
      <c r="A279" s="57">
        <v>255</v>
      </c>
      <c r="B279" s="28" t="s">
        <v>613</v>
      </c>
      <c r="C279" s="58" t="s">
        <v>614</v>
      </c>
      <c r="D279" s="18">
        <v>2900</v>
      </c>
    </row>
    <row r="280" spans="1:4" ht="15" customHeight="1" x14ac:dyDescent="0.25">
      <c r="A280" s="57">
        <v>256</v>
      </c>
      <c r="B280" s="28" t="s">
        <v>615</v>
      </c>
      <c r="C280" s="58" t="s">
        <v>49</v>
      </c>
      <c r="D280" s="18">
        <v>8700</v>
      </c>
    </row>
    <row r="281" spans="1:4" ht="15" customHeight="1" x14ac:dyDescent="0.25">
      <c r="A281" s="57">
        <v>257</v>
      </c>
      <c r="B281" s="28" t="s">
        <v>616</v>
      </c>
      <c r="C281" s="58" t="s">
        <v>49</v>
      </c>
      <c r="D281" s="18">
        <v>9500</v>
      </c>
    </row>
    <row r="282" spans="1:4" ht="15" customHeight="1" x14ac:dyDescent="0.25">
      <c r="A282" s="57">
        <v>258</v>
      </c>
      <c r="B282" s="28" t="s">
        <v>617</v>
      </c>
      <c r="C282" s="58" t="s">
        <v>49</v>
      </c>
      <c r="D282" s="18">
        <v>17700</v>
      </c>
    </row>
    <row r="283" spans="1:4" ht="15" customHeight="1" x14ac:dyDescent="0.25">
      <c r="A283" s="57">
        <v>259</v>
      </c>
      <c r="B283" s="28" t="s">
        <v>618</v>
      </c>
      <c r="C283" s="58" t="s">
        <v>49</v>
      </c>
      <c r="D283" s="18">
        <v>18300</v>
      </c>
    </row>
    <row r="284" spans="1:4" ht="15" customHeight="1" x14ac:dyDescent="0.25">
      <c r="A284" s="57">
        <v>260</v>
      </c>
      <c r="B284" s="28" t="s">
        <v>619</v>
      </c>
      <c r="C284" s="58" t="s">
        <v>49</v>
      </c>
      <c r="D284" s="18">
        <v>12700</v>
      </c>
    </row>
    <row r="285" spans="1:4" ht="15" customHeight="1" x14ac:dyDescent="0.25">
      <c r="A285" s="57">
        <v>261</v>
      </c>
      <c r="B285" s="28" t="s">
        <v>620</v>
      </c>
      <c r="C285" s="58" t="s">
        <v>49</v>
      </c>
      <c r="D285" s="18">
        <v>13300</v>
      </c>
    </row>
    <row r="286" spans="1:4" ht="15" customHeight="1" x14ac:dyDescent="0.25">
      <c r="A286" s="57">
        <v>262</v>
      </c>
      <c r="B286" s="28" t="s">
        <v>621</v>
      </c>
      <c r="C286" s="58" t="s">
        <v>49</v>
      </c>
      <c r="D286" s="18">
        <v>15900</v>
      </c>
    </row>
    <row r="287" spans="1:4" ht="15" customHeight="1" x14ac:dyDescent="0.25">
      <c r="A287" s="57">
        <v>263</v>
      </c>
      <c r="B287" s="28" t="s">
        <v>622</v>
      </c>
      <c r="C287" s="58" t="s">
        <v>49</v>
      </c>
      <c r="D287" s="18">
        <v>17000</v>
      </c>
    </row>
    <row r="288" spans="1:4" ht="15" customHeight="1" x14ac:dyDescent="0.25">
      <c r="A288" s="57">
        <v>264</v>
      </c>
      <c r="B288" s="28" t="s">
        <v>623</v>
      </c>
      <c r="C288" s="58" t="s">
        <v>49</v>
      </c>
      <c r="D288" s="18">
        <v>20400</v>
      </c>
    </row>
    <row r="289" spans="1:4" ht="15" customHeight="1" x14ac:dyDescent="0.25">
      <c r="A289" s="57">
        <v>265</v>
      </c>
      <c r="B289" s="28" t="s">
        <v>624</v>
      </c>
      <c r="C289" s="58" t="s">
        <v>49</v>
      </c>
      <c r="D289" s="18">
        <v>14600</v>
      </c>
    </row>
    <row r="290" spans="1:4" ht="15" customHeight="1" x14ac:dyDescent="0.25">
      <c r="A290" s="57">
        <v>266</v>
      </c>
      <c r="B290" s="28" t="s">
        <v>625</v>
      </c>
      <c r="C290" s="58" t="s">
        <v>49</v>
      </c>
      <c r="D290" s="18">
        <v>17500</v>
      </c>
    </row>
    <row r="291" spans="1:4" ht="15" customHeight="1" x14ac:dyDescent="0.25">
      <c r="A291" s="57">
        <v>267</v>
      </c>
      <c r="B291" s="28" t="s">
        <v>626</v>
      </c>
      <c r="C291" s="58" t="s">
        <v>49</v>
      </c>
      <c r="D291" s="18">
        <v>1800</v>
      </c>
    </row>
    <row r="292" spans="1:4" ht="15" customHeight="1" x14ac:dyDescent="0.25">
      <c r="A292" s="57">
        <v>268</v>
      </c>
      <c r="B292" s="28" t="s">
        <v>703</v>
      </c>
      <c r="C292" s="58" t="s">
        <v>49</v>
      </c>
      <c r="D292" s="18">
        <v>2200</v>
      </c>
    </row>
    <row r="293" spans="1:4" ht="15" customHeight="1" x14ac:dyDescent="0.25">
      <c r="A293" s="57">
        <v>269</v>
      </c>
      <c r="B293" s="28" t="s">
        <v>628</v>
      </c>
      <c r="C293" s="58" t="s">
        <v>49</v>
      </c>
      <c r="D293" s="18">
        <v>2000</v>
      </c>
    </row>
    <row r="294" spans="1:4" ht="15" customHeight="1" x14ac:dyDescent="0.25">
      <c r="A294" s="57">
        <v>270</v>
      </c>
      <c r="B294" s="28" t="s">
        <v>629</v>
      </c>
      <c r="C294" s="58" t="s">
        <v>49</v>
      </c>
      <c r="D294" s="18">
        <v>4100</v>
      </c>
    </row>
    <row r="295" spans="1:4" ht="15" customHeight="1" x14ac:dyDescent="0.25">
      <c r="A295" s="57">
        <v>271</v>
      </c>
      <c r="B295" s="28" t="s">
        <v>630</v>
      </c>
      <c r="C295" s="58" t="s">
        <v>49</v>
      </c>
      <c r="D295" s="18">
        <v>7200</v>
      </c>
    </row>
    <row r="296" spans="1:4" ht="15" customHeight="1" x14ac:dyDescent="0.25">
      <c r="A296" s="57">
        <v>272</v>
      </c>
      <c r="B296" s="28" t="s">
        <v>631</v>
      </c>
      <c r="C296" s="58" t="s">
        <v>49</v>
      </c>
      <c r="D296" s="18">
        <v>5900</v>
      </c>
    </row>
    <row r="297" spans="1:4" ht="15" customHeight="1" x14ac:dyDescent="0.25">
      <c r="A297" s="57">
        <v>273</v>
      </c>
      <c r="B297" s="28" t="s">
        <v>632</v>
      </c>
      <c r="C297" s="58" t="s">
        <v>49</v>
      </c>
      <c r="D297" s="18">
        <v>2200</v>
      </c>
    </row>
    <row r="298" spans="1:4" ht="15" customHeight="1" x14ac:dyDescent="0.25">
      <c r="A298" s="57">
        <v>274</v>
      </c>
      <c r="B298" s="28" t="s">
        <v>633</v>
      </c>
      <c r="C298" s="58" t="s">
        <v>49</v>
      </c>
      <c r="D298" s="18">
        <v>1700</v>
      </c>
    </row>
    <row r="299" spans="1:4" ht="15" customHeight="1" x14ac:dyDescent="0.25">
      <c r="A299" s="57">
        <v>275</v>
      </c>
      <c r="B299" s="28" t="s">
        <v>634</v>
      </c>
      <c r="C299" s="58" t="s">
        <v>49</v>
      </c>
      <c r="D299" s="18">
        <v>2400</v>
      </c>
    </row>
    <row r="300" spans="1:4" ht="15" customHeight="1" x14ac:dyDescent="0.25">
      <c r="A300" s="56">
        <v>18</v>
      </c>
      <c r="B300" s="89" t="s">
        <v>635</v>
      </c>
      <c r="C300" s="89"/>
      <c r="D300" s="65"/>
    </row>
    <row r="301" spans="1:4" ht="15" customHeight="1" x14ac:dyDescent="0.25">
      <c r="A301" s="7">
        <v>276</v>
      </c>
      <c r="B301" s="28" t="s">
        <v>636</v>
      </c>
      <c r="C301" s="58" t="s">
        <v>501</v>
      </c>
      <c r="D301" s="18">
        <v>1600</v>
      </c>
    </row>
    <row r="302" spans="1:4" ht="15" customHeight="1" x14ac:dyDescent="0.25">
      <c r="A302" s="7">
        <v>277</v>
      </c>
      <c r="B302" s="28" t="s">
        <v>637</v>
      </c>
      <c r="C302" s="58" t="s">
        <v>501</v>
      </c>
      <c r="D302" s="18">
        <v>1800</v>
      </c>
    </row>
    <row r="303" spans="1:4" ht="15" customHeight="1" x14ac:dyDescent="0.25">
      <c r="A303" s="7">
        <v>278</v>
      </c>
      <c r="B303" s="28" t="s">
        <v>638</v>
      </c>
      <c r="C303" s="58" t="s">
        <v>501</v>
      </c>
      <c r="D303" s="18">
        <v>1500</v>
      </c>
    </row>
    <row r="304" spans="1:4" ht="15" customHeight="1" x14ac:dyDescent="0.25">
      <c r="A304" s="7">
        <v>279</v>
      </c>
      <c r="B304" s="28" t="s">
        <v>639</v>
      </c>
      <c r="C304" s="58" t="s">
        <v>501</v>
      </c>
      <c r="D304" s="18">
        <v>1600</v>
      </c>
    </row>
    <row r="305" spans="1:4" ht="15" customHeight="1" x14ac:dyDescent="0.25">
      <c r="A305" s="7">
        <v>280</v>
      </c>
      <c r="B305" s="28" t="s">
        <v>640</v>
      </c>
      <c r="C305" s="58" t="s">
        <v>501</v>
      </c>
      <c r="D305" s="18">
        <v>2200</v>
      </c>
    </row>
    <row r="306" spans="1:4" ht="15" customHeight="1" x14ac:dyDescent="0.25">
      <c r="A306" s="7">
        <v>281</v>
      </c>
      <c r="B306" s="28" t="s">
        <v>641</v>
      </c>
      <c r="C306" s="58" t="s">
        <v>501</v>
      </c>
      <c r="D306" s="18">
        <v>3100</v>
      </c>
    </row>
    <row r="307" spans="1:4" ht="15" customHeight="1" x14ac:dyDescent="0.25">
      <c r="A307" s="7">
        <v>282</v>
      </c>
      <c r="B307" s="28" t="s">
        <v>642</v>
      </c>
      <c r="C307" s="58" t="s">
        <v>501</v>
      </c>
      <c r="D307" s="18">
        <v>1900</v>
      </c>
    </row>
    <row r="308" spans="1:4" ht="15" customHeight="1" x14ac:dyDescent="0.25">
      <c r="A308" s="7">
        <v>283</v>
      </c>
      <c r="B308" s="67" t="s">
        <v>704</v>
      </c>
      <c r="C308" s="58" t="s">
        <v>501</v>
      </c>
      <c r="D308" s="18">
        <v>1300</v>
      </c>
    </row>
    <row r="309" spans="1:4" ht="15" customHeight="1" x14ac:dyDescent="0.25">
      <c r="A309" s="74">
        <v>19</v>
      </c>
      <c r="B309" s="91" t="s">
        <v>705</v>
      </c>
      <c r="C309" s="91"/>
      <c r="D309" s="68"/>
    </row>
    <row r="310" spans="1:4" ht="15" customHeight="1" x14ac:dyDescent="0.25">
      <c r="A310" s="75">
        <v>284</v>
      </c>
      <c r="B310" s="69" t="s">
        <v>706</v>
      </c>
      <c r="C310" s="58" t="s">
        <v>58</v>
      </c>
      <c r="D310" s="48">
        <v>7100</v>
      </c>
    </row>
    <row r="311" spans="1:4" ht="15" customHeight="1" x14ac:dyDescent="0.25">
      <c r="A311" s="75">
        <v>285</v>
      </c>
      <c r="B311" s="69" t="s">
        <v>707</v>
      </c>
      <c r="C311" s="58" t="s">
        <v>58</v>
      </c>
      <c r="D311" s="48">
        <v>7100</v>
      </c>
    </row>
    <row r="312" spans="1:4" ht="15" customHeight="1" x14ac:dyDescent="0.25">
      <c r="A312" s="4">
        <v>20</v>
      </c>
      <c r="B312" s="83" t="s">
        <v>327</v>
      </c>
      <c r="C312" s="83"/>
      <c r="D312" s="73"/>
    </row>
    <row r="313" spans="1:4" ht="15" customHeight="1" x14ac:dyDescent="0.25">
      <c r="A313" s="75">
        <v>286</v>
      </c>
      <c r="B313" s="28" t="s">
        <v>711</v>
      </c>
      <c r="C313" s="6" t="s">
        <v>337</v>
      </c>
      <c r="D313" s="18">
        <v>5000</v>
      </c>
    </row>
    <row r="314" spans="1:4" ht="15" customHeight="1" x14ac:dyDescent="0.25">
      <c r="A314" s="75">
        <v>287</v>
      </c>
      <c r="B314" s="70" t="s">
        <v>708</v>
      </c>
      <c r="C314" s="6" t="s">
        <v>338</v>
      </c>
      <c r="D314" s="18">
        <v>45500</v>
      </c>
    </row>
    <row r="315" spans="1:4" ht="15" customHeight="1" x14ac:dyDescent="0.25">
      <c r="A315" s="75">
        <v>288</v>
      </c>
      <c r="B315" s="71" t="s">
        <v>710</v>
      </c>
      <c r="C315" s="6" t="s">
        <v>337</v>
      </c>
      <c r="D315" s="18">
        <v>3200</v>
      </c>
    </row>
    <row r="316" spans="1:4" ht="15" customHeight="1" x14ac:dyDescent="0.25">
      <c r="A316" s="75">
        <v>289</v>
      </c>
      <c r="B316" s="70" t="s">
        <v>709</v>
      </c>
      <c r="C316" s="6" t="s">
        <v>338</v>
      </c>
      <c r="D316" s="18">
        <v>25100</v>
      </c>
    </row>
    <row r="317" spans="1:4" ht="15" customHeight="1" x14ac:dyDescent="0.25">
      <c r="A317" s="75">
        <v>290</v>
      </c>
      <c r="B317" s="28" t="s">
        <v>712</v>
      </c>
      <c r="C317" s="6" t="s">
        <v>337</v>
      </c>
      <c r="D317" s="18">
        <v>3200</v>
      </c>
    </row>
    <row r="318" spans="1:4" ht="15" customHeight="1" x14ac:dyDescent="0.25">
      <c r="A318" s="75">
        <v>291</v>
      </c>
      <c r="B318" s="67" t="s">
        <v>713</v>
      </c>
      <c r="C318" s="6" t="s">
        <v>337</v>
      </c>
      <c r="D318" s="18">
        <v>3000</v>
      </c>
    </row>
    <row r="319" spans="1:4" ht="15" customHeight="1" x14ac:dyDescent="0.25">
      <c r="A319" s="75">
        <v>292</v>
      </c>
      <c r="B319" s="67" t="s">
        <v>714</v>
      </c>
      <c r="C319" s="6" t="s">
        <v>337</v>
      </c>
      <c r="D319" s="18">
        <v>4000</v>
      </c>
    </row>
    <row r="320" spans="1:4" ht="15" customHeight="1" x14ac:dyDescent="0.25">
      <c r="A320" s="75">
        <v>293</v>
      </c>
      <c r="B320" s="67" t="s">
        <v>715</v>
      </c>
      <c r="C320" s="6" t="s">
        <v>337</v>
      </c>
      <c r="D320" s="18">
        <v>3000</v>
      </c>
    </row>
    <row r="321" spans="1:4" ht="15" customHeight="1" x14ac:dyDescent="0.25">
      <c r="A321" s="75">
        <v>294</v>
      </c>
      <c r="B321" s="67" t="s">
        <v>716</v>
      </c>
      <c r="C321" s="6" t="s">
        <v>337</v>
      </c>
      <c r="D321" s="18">
        <v>4000</v>
      </c>
    </row>
    <row r="322" spans="1:4" ht="15" customHeight="1" x14ac:dyDescent="0.25">
      <c r="A322" s="75">
        <v>295</v>
      </c>
      <c r="B322" s="67" t="s">
        <v>717</v>
      </c>
      <c r="C322" s="6" t="s">
        <v>337</v>
      </c>
      <c r="D322" s="18">
        <v>2400</v>
      </c>
    </row>
    <row r="323" spans="1:4" ht="15" customHeight="1" x14ac:dyDescent="0.25">
      <c r="A323" s="75">
        <v>296</v>
      </c>
      <c r="B323" s="66" t="s">
        <v>336</v>
      </c>
      <c r="C323" s="6" t="s">
        <v>337</v>
      </c>
      <c r="D323" s="18">
        <v>1700</v>
      </c>
    </row>
    <row r="324" spans="1:4" ht="15" customHeight="1" x14ac:dyDescent="0.25">
      <c r="A324" s="56">
        <v>21</v>
      </c>
      <c r="B324" s="89" t="s">
        <v>643</v>
      </c>
      <c r="C324" s="89"/>
      <c r="D324" s="27"/>
    </row>
    <row r="325" spans="1:4" ht="15" customHeight="1" x14ac:dyDescent="0.25">
      <c r="A325" s="75">
        <v>297</v>
      </c>
      <c r="B325" s="28" t="s">
        <v>718</v>
      </c>
      <c r="C325" s="58" t="s">
        <v>645</v>
      </c>
      <c r="D325" s="25">
        <v>300</v>
      </c>
    </row>
    <row r="328" spans="1:4" x14ac:dyDescent="0.25">
      <c r="B328" s="78"/>
    </row>
    <row r="329" spans="1:4" x14ac:dyDescent="0.25">
      <c r="B329" s="78"/>
    </row>
    <row r="330" spans="1:4" x14ac:dyDescent="0.25">
      <c r="B330" s="78"/>
    </row>
    <row r="331" spans="1:4" x14ac:dyDescent="0.25">
      <c r="B331" s="78"/>
    </row>
    <row r="332" spans="1:4" x14ac:dyDescent="0.25">
      <c r="B332" s="78"/>
    </row>
    <row r="333" spans="1:4" x14ac:dyDescent="0.25">
      <c r="B333" s="78"/>
    </row>
  </sheetData>
  <mergeCells count="24">
    <mergeCell ref="B309:C309"/>
    <mergeCell ref="B324:C324"/>
    <mergeCell ref="C2:D2"/>
    <mergeCell ref="B3:D3"/>
    <mergeCell ref="C5:D5"/>
    <mergeCell ref="C4:D4"/>
    <mergeCell ref="B8:C8"/>
    <mergeCell ref="B51:C51"/>
    <mergeCell ref="B59:C59"/>
    <mergeCell ref="B274:C274"/>
    <mergeCell ref="B278:C278"/>
    <mergeCell ref="B300:C300"/>
    <mergeCell ref="B312:C312"/>
    <mergeCell ref="B223:C223"/>
    <mergeCell ref="B62:C62"/>
    <mergeCell ref="B68:C68"/>
    <mergeCell ref="B79:C79"/>
    <mergeCell ref="B99:C99"/>
    <mergeCell ref="B203:C203"/>
    <mergeCell ref="B144:C144"/>
    <mergeCell ref="B148:C148"/>
    <mergeCell ref="B154:C154"/>
    <mergeCell ref="B167:C167"/>
    <mergeCell ref="B185:C185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3"/>
  <sheetViews>
    <sheetView workbookViewId="0">
      <selection activeCell="B38" sqref="B38"/>
    </sheetView>
  </sheetViews>
  <sheetFormatPr defaultRowHeight="15" x14ac:dyDescent="0.25"/>
  <cols>
    <col min="3" max="3" width="49.140625" customWidth="1"/>
    <col min="4" max="4" width="18" customWidth="1"/>
    <col min="5" max="5" width="15.42578125" customWidth="1"/>
  </cols>
  <sheetData>
    <row r="1" spans="2:5" ht="15.75" thickBot="1" x14ac:dyDescent="0.3"/>
    <row r="2" spans="2:5" ht="15.75" thickBot="1" x14ac:dyDescent="0.3">
      <c r="B2" s="36">
        <v>1</v>
      </c>
      <c r="C2" s="98" t="s">
        <v>350</v>
      </c>
      <c r="D2" s="99"/>
      <c r="E2" s="100"/>
    </row>
    <row r="3" spans="2:5" ht="15.75" thickBot="1" x14ac:dyDescent="0.3">
      <c r="B3" s="37">
        <v>1</v>
      </c>
      <c r="C3" s="51" t="s">
        <v>351</v>
      </c>
      <c r="D3" s="51" t="s">
        <v>352</v>
      </c>
      <c r="E3" s="40">
        <v>5500</v>
      </c>
    </row>
    <row r="4" spans="2:5" ht="15.75" thickBot="1" x14ac:dyDescent="0.3">
      <c r="B4" s="37">
        <v>2</v>
      </c>
      <c r="C4" s="51" t="s">
        <v>353</v>
      </c>
      <c r="D4" s="51" t="s">
        <v>352</v>
      </c>
      <c r="E4" s="40">
        <v>4200</v>
      </c>
    </row>
    <row r="5" spans="2:5" ht="15.75" thickBot="1" x14ac:dyDescent="0.3">
      <c r="B5" s="37">
        <v>3</v>
      </c>
      <c r="C5" s="51" t="s">
        <v>354</v>
      </c>
      <c r="D5" s="51" t="s">
        <v>352</v>
      </c>
      <c r="E5" s="40">
        <v>4000</v>
      </c>
    </row>
    <row r="6" spans="2:5" ht="15.75" thickBot="1" x14ac:dyDescent="0.3">
      <c r="B6" s="37">
        <v>4</v>
      </c>
      <c r="C6" s="51" t="s">
        <v>355</v>
      </c>
      <c r="D6" s="51" t="s">
        <v>352</v>
      </c>
      <c r="E6" s="40">
        <v>3400</v>
      </c>
    </row>
    <row r="7" spans="2:5" ht="15.75" thickBot="1" x14ac:dyDescent="0.3">
      <c r="B7" s="37">
        <v>5</v>
      </c>
      <c r="C7" s="51" t="s">
        <v>356</v>
      </c>
      <c r="D7" s="51" t="s">
        <v>352</v>
      </c>
      <c r="E7" s="40">
        <v>5600</v>
      </c>
    </row>
    <row r="8" spans="2:5" ht="15.75" thickBot="1" x14ac:dyDescent="0.3">
      <c r="B8" s="37">
        <v>6</v>
      </c>
      <c r="C8" s="51" t="s">
        <v>357</v>
      </c>
      <c r="D8" s="51" t="s">
        <v>352</v>
      </c>
      <c r="E8" s="40">
        <v>5100</v>
      </c>
    </row>
    <row r="9" spans="2:5" ht="15.75" thickBot="1" x14ac:dyDescent="0.3">
      <c r="B9" s="37">
        <v>7</v>
      </c>
      <c r="C9" s="51" t="s">
        <v>358</v>
      </c>
      <c r="D9" s="51" t="s">
        <v>352</v>
      </c>
      <c r="E9" s="40">
        <v>4400</v>
      </c>
    </row>
    <row r="10" spans="2:5" ht="15.75" thickBot="1" x14ac:dyDescent="0.3">
      <c r="B10" s="37">
        <v>8</v>
      </c>
      <c r="C10" s="51" t="s">
        <v>359</v>
      </c>
      <c r="D10" s="51" t="s">
        <v>352</v>
      </c>
      <c r="E10" s="40">
        <v>5500</v>
      </c>
    </row>
    <row r="11" spans="2:5" ht="15.75" thickBot="1" x14ac:dyDescent="0.3">
      <c r="B11" s="37">
        <v>9</v>
      </c>
      <c r="C11" s="51" t="s">
        <v>360</v>
      </c>
      <c r="D11" s="51" t="s">
        <v>352</v>
      </c>
      <c r="E11" s="40">
        <v>4000</v>
      </c>
    </row>
    <row r="12" spans="2:5" ht="15.75" thickBot="1" x14ac:dyDescent="0.3">
      <c r="B12" s="37">
        <v>10</v>
      </c>
      <c r="C12" s="51" t="s">
        <v>361</v>
      </c>
      <c r="D12" s="51" t="s">
        <v>352</v>
      </c>
      <c r="E12" s="40">
        <v>5500</v>
      </c>
    </row>
    <row r="13" spans="2:5" ht="15.75" thickBot="1" x14ac:dyDescent="0.3">
      <c r="B13" s="37">
        <v>11</v>
      </c>
      <c r="C13" s="51" t="s">
        <v>362</v>
      </c>
      <c r="D13" s="51" t="s">
        <v>352</v>
      </c>
      <c r="E13" s="40">
        <v>4000</v>
      </c>
    </row>
    <row r="14" spans="2:5" ht="15.75" thickBot="1" x14ac:dyDescent="0.3">
      <c r="B14" s="37">
        <v>12</v>
      </c>
      <c r="C14" s="51" t="s">
        <v>363</v>
      </c>
      <c r="D14" s="51" t="s">
        <v>352</v>
      </c>
      <c r="E14" s="40">
        <v>5200</v>
      </c>
    </row>
    <row r="15" spans="2:5" ht="15.75" thickBot="1" x14ac:dyDescent="0.3">
      <c r="B15" s="37">
        <v>13</v>
      </c>
      <c r="C15" s="51" t="s">
        <v>364</v>
      </c>
      <c r="D15" s="51" t="s">
        <v>352</v>
      </c>
      <c r="E15" s="40">
        <v>3800</v>
      </c>
    </row>
    <row r="16" spans="2:5" ht="15.75" thickBot="1" x14ac:dyDescent="0.3">
      <c r="B16" s="37">
        <v>14</v>
      </c>
      <c r="C16" s="51" t="s">
        <v>365</v>
      </c>
      <c r="D16" s="51" t="s">
        <v>352</v>
      </c>
      <c r="E16" s="40">
        <v>5500</v>
      </c>
    </row>
    <row r="17" spans="2:5" ht="15.75" thickBot="1" x14ac:dyDescent="0.3">
      <c r="B17" s="37">
        <v>15</v>
      </c>
      <c r="C17" s="51" t="s">
        <v>366</v>
      </c>
      <c r="D17" s="51" t="s">
        <v>352</v>
      </c>
      <c r="E17" s="40">
        <v>4000</v>
      </c>
    </row>
    <row r="18" spans="2:5" ht="15.75" thickBot="1" x14ac:dyDescent="0.3">
      <c r="B18" s="37">
        <v>16</v>
      </c>
      <c r="C18" s="51" t="s">
        <v>367</v>
      </c>
      <c r="D18" s="51" t="s">
        <v>352</v>
      </c>
      <c r="E18" s="40">
        <v>5700</v>
      </c>
    </row>
    <row r="19" spans="2:5" ht="15.75" thickBot="1" x14ac:dyDescent="0.3">
      <c r="B19" s="37">
        <v>17</v>
      </c>
      <c r="C19" s="51" t="s">
        <v>368</v>
      </c>
      <c r="D19" s="51" t="s">
        <v>352</v>
      </c>
      <c r="E19" s="40">
        <v>3800</v>
      </c>
    </row>
    <row r="20" spans="2:5" ht="15.75" thickBot="1" x14ac:dyDescent="0.3">
      <c r="B20" s="37">
        <v>18</v>
      </c>
      <c r="C20" s="51" t="s">
        <v>369</v>
      </c>
      <c r="D20" s="51" t="s">
        <v>352</v>
      </c>
      <c r="E20" s="40">
        <v>5600</v>
      </c>
    </row>
    <row r="21" spans="2:5" ht="15.75" thickBot="1" x14ac:dyDescent="0.3">
      <c r="B21" s="37">
        <v>19</v>
      </c>
      <c r="C21" s="51" t="s">
        <v>370</v>
      </c>
      <c r="D21" s="51" t="s">
        <v>352</v>
      </c>
      <c r="E21" s="40">
        <v>3700</v>
      </c>
    </row>
    <row r="22" spans="2:5" ht="15.75" thickBot="1" x14ac:dyDescent="0.3">
      <c r="B22" s="37">
        <v>20</v>
      </c>
      <c r="C22" s="51" t="s">
        <v>371</v>
      </c>
      <c r="D22" s="51" t="s">
        <v>352</v>
      </c>
      <c r="E22" s="40">
        <v>6000</v>
      </c>
    </row>
    <row r="23" spans="2:5" ht="15.75" thickBot="1" x14ac:dyDescent="0.3">
      <c r="B23" s="37">
        <v>21</v>
      </c>
      <c r="C23" s="51" t="s">
        <v>372</v>
      </c>
      <c r="D23" s="51" t="s">
        <v>352</v>
      </c>
      <c r="E23" s="40">
        <v>4600</v>
      </c>
    </row>
    <row r="24" spans="2:5" ht="15.75" thickBot="1" x14ac:dyDescent="0.3">
      <c r="B24" s="37">
        <v>22</v>
      </c>
      <c r="C24" s="51" t="s">
        <v>373</v>
      </c>
      <c r="D24" s="51" t="s">
        <v>352</v>
      </c>
      <c r="E24" s="40">
        <v>5000</v>
      </c>
    </row>
    <row r="25" spans="2:5" ht="15.75" thickBot="1" x14ac:dyDescent="0.3">
      <c r="B25" s="37">
        <v>23</v>
      </c>
      <c r="C25" s="51" t="s">
        <v>374</v>
      </c>
      <c r="D25" s="51" t="s">
        <v>352</v>
      </c>
      <c r="E25" s="40">
        <v>3800</v>
      </c>
    </row>
    <row r="26" spans="2:5" ht="15.75" thickBot="1" x14ac:dyDescent="0.3">
      <c r="B26" s="37">
        <v>24</v>
      </c>
      <c r="C26" s="51" t="s">
        <v>375</v>
      </c>
      <c r="D26" s="51" t="s">
        <v>352</v>
      </c>
      <c r="E26" s="40">
        <v>5700</v>
      </c>
    </row>
    <row r="27" spans="2:5" ht="15.75" thickBot="1" x14ac:dyDescent="0.3">
      <c r="B27" s="37">
        <v>25</v>
      </c>
      <c r="C27" s="51" t="s">
        <v>376</v>
      </c>
      <c r="D27" s="51" t="s">
        <v>352</v>
      </c>
      <c r="E27" s="40">
        <v>4300</v>
      </c>
    </row>
    <row r="28" spans="2:5" ht="15.75" thickBot="1" x14ac:dyDescent="0.3">
      <c r="B28" s="37">
        <v>26</v>
      </c>
      <c r="C28" s="51" t="s">
        <v>377</v>
      </c>
      <c r="D28" s="51" t="s">
        <v>352</v>
      </c>
      <c r="E28" s="40">
        <v>5700</v>
      </c>
    </row>
    <row r="29" spans="2:5" ht="15.75" thickBot="1" x14ac:dyDescent="0.3">
      <c r="B29" s="37">
        <v>27</v>
      </c>
      <c r="C29" s="51" t="s">
        <v>378</v>
      </c>
      <c r="D29" s="51" t="s">
        <v>352</v>
      </c>
      <c r="E29" s="40">
        <v>4400</v>
      </c>
    </row>
    <row r="30" spans="2:5" ht="15.75" thickBot="1" x14ac:dyDescent="0.3">
      <c r="B30" s="37">
        <v>28</v>
      </c>
      <c r="C30" s="51" t="s">
        <v>379</v>
      </c>
      <c r="D30" s="51" t="s">
        <v>352</v>
      </c>
      <c r="E30" s="40">
        <v>5600</v>
      </c>
    </row>
    <row r="31" spans="2:5" ht="15.75" thickBot="1" x14ac:dyDescent="0.3">
      <c r="B31" s="37">
        <v>29</v>
      </c>
      <c r="C31" s="51" t="s">
        <v>380</v>
      </c>
      <c r="D31" s="51" t="s">
        <v>352</v>
      </c>
      <c r="E31" s="40">
        <v>4200</v>
      </c>
    </row>
    <row r="32" spans="2:5" ht="15.75" thickBot="1" x14ac:dyDescent="0.3">
      <c r="B32" s="37">
        <v>30</v>
      </c>
      <c r="C32" s="51" t="s">
        <v>381</v>
      </c>
      <c r="D32" s="51" t="s">
        <v>352</v>
      </c>
      <c r="E32" s="40">
        <v>5500</v>
      </c>
    </row>
    <row r="33" spans="2:5" ht="15.75" thickBot="1" x14ac:dyDescent="0.3">
      <c r="B33" s="37">
        <v>31</v>
      </c>
      <c r="C33" s="51" t="s">
        <v>382</v>
      </c>
      <c r="D33" s="51" t="s">
        <v>352</v>
      </c>
      <c r="E33" s="40">
        <v>4200</v>
      </c>
    </row>
    <row r="34" spans="2:5" ht="15.75" thickBot="1" x14ac:dyDescent="0.3">
      <c r="B34" s="37">
        <v>32</v>
      </c>
      <c r="C34" s="51" t="s">
        <v>383</v>
      </c>
      <c r="D34" s="51" t="s">
        <v>352</v>
      </c>
      <c r="E34" s="40">
        <v>3400</v>
      </c>
    </row>
    <row r="35" spans="2:5" ht="15.75" thickBot="1" x14ac:dyDescent="0.3">
      <c r="B35" s="37">
        <v>33</v>
      </c>
      <c r="C35" s="51" t="s">
        <v>384</v>
      </c>
      <c r="D35" s="51" t="s">
        <v>352</v>
      </c>
      <c r="E35" s="40">
        <v>2600</v>
      </c>
    </row>
    <row r="36" spans="2:5" ht="15.75" thickBot="1" x14ac:dyDescent="0.3">
      <c r="B36" s="37">
        <v>34</v>
      </c>
      <c r="C36" s="51" t="s">
        <v>385</v>
      </c>
      <c r="D36" s="51" t="s">
        <v>352</v>
      </c>
      <c r="E36" s="40">
        <v>3000</v>
      </c>
    </row>
    <row r="37" spans="2:5" ht="15.75" thickBot="1" x14ac:dyDescent="0.3">
      <c r="B37" s="37">
        <v>35</v>
      </c>
      <c r="C37" s="51" t="s">
        <v>386</v>
      </c>
      <c r="D37" s="51" t="s">
        <v>352</v>
      </c>
      <c r="E37" s="40">
        <v>3200</v>
      </c>
    </row>
    <row r="38" spans="2:5" ht="15.75" thickBot="1" x14ac:dyDescent="0.3">
      <c r="B38" s="37">
        <v>36</v>
      </c>
      <c r="C38" s="51" t="s">
        <v>387</v>
      </c>
      <c r="D38" s="51" t="s">
        <v>352</v>
      </c>
      <c r="E38" s="40">
        <v>8600</v>
      </c>
    </row>
    <row r="39" spans="2:5" ht="15.75" thickBot="1" x14ac:dyDescent="0.3">
      <c r="B39" s="37">
        <v>37</v>
      </c>
      <c r="C39" s="51" t="s">
        <v>388</v>
      </c>
      <c r="D39" s="51" t="s">
        <v>389</v>
      </c>
      <c r="E39" s="40">
        <v>113700</v>
      </c>
    </row>
    <row r="40" spans="2:5" ht="15.75" thickBot="1" x14ac:dyDescent="0.3">
      <c r="B40" s="37">
        <v>38</v>
      </c>
      <c r="C40" s="51" t="s">
        <v>390</v>
      </c>
      <c r="D40" s="51" t="s">
        <v>391</v>
      </c>
      <c r="E40" s="40">
        <v>30700</v>
      </c>
    </row>
    <row r="41" spans="2:5" ht="15.75" thickBot="1" x14ac:dyDescent="0.3">
      <c r="B41" s="37">
        <v>39</v>
      </c>
      <c r="C41" s="51" t="s">
        <v>392</v>
      </c>
      <c r="D41" s="51" t="s">
        <v>393</v>
      </c>
      <c r="E41" s="40">
        <v>28900</v>
      </c>
    </row>
    <row r="42" spans="2:5" ht="15.75" thickBot="1" x14ac:dyDescent="0.3">
      <c r="B42" s="37">
        <v>40</v>
      </c>
      <c r="C42" s="51" t="s">
        <v>394</v>
      </c>
      <c r="D42" s="51" t="s">
        <v>395</v>
      </c>
      <c r="E42" s="40">
        <v>173300</v>
      </c>
    </row>
    <row r="43" spans="2:5" ht="15.75" thickBot="1" x14ac:dyDescent="0.3">
      <c r="B43" s="36">
        <v>2</v>
      </c>
      <c r="C43" s="98" t="s">
        <v>396</v>
      </c>
      <c r="D43" s="99"/>
      <c r="E43" s="100"/>
    </row>
    <row r="44" spans="2:5" ht="15.75" thickBot="1" x14ac:dyDescent="0.3">
      <c r="B44" s="37">
        <v>41</v>
      </c>
      <c r="C44" s="41" t="s">
        <v>397</v>
      </c>
      <c r="D44" s="51" t="s">
        <v>49</v>
      </c>
      <c r="E44" s="40">
        <v>1200</v>
      </c>
    </row>
    <row r="45" spans="2:5" ht="15.75" thickBot="1" x14ac:dyDescent="0.3">
      <c r="B45" s="37">
        <v>42</v>
      </c>
      <c r="C45" s="41" t="s">
        <v>398</v>
      </c>
      <c r="D45" s="51" t="s">
        <v>49</v>
      </c>
      <c r="E45" s="40">
        <v>900</v>
      </c>
    </row>
    <row r="46" spans="2:5" ht="15.75" thickBot="1" x14ac:dyDescent="0.3">
      <c r="B46" s="37">
        <v>43</v>
      </c>
      <c r="C46" s="41" t="s">
        <v>399</v>
      </c>
      <c r="D46" s="51" t="s">
        <v>49</v>
      </c>
      <c r="E46" s="40">
        <v>900</v>
      </c>
    </row>
    <row r="47" spans="2:5" ht="30.75" thickBot="1" x14ac:dyDescent="0.3">
      <c r="B47" s="37">
        <v>44</v>
      </c>
      <c r="C47" s="41" t="s">
        <v>400</v>
      </c>
      <c r="D47" s="51" t="s">
        <v>49</v>
      </c>
      <c r="E47" s="40">
        <v>900</v>
      </c>
    </row>
    <row r="48" spans="2:5" ht="15.75" thickBot="1" x14ac:dyDescent="0.3">
      <c r="B48" s="37">
        <v>45</v>
      </c>
      <c r="C48" s="41" t="s">
        <v>401</v>
      </c>
      <c r="D48" s="51" t="s">
        <v>49</v>
      </c>
      <c r="E48" s="40">
        <v>900</v>
      </c>
    </row>
    <row r="49" spans="2:5" ht="15.75" thickBot="1" x14ac:dyDescent="0.3">
      <c r="B49" s="37">
        <v>46</v>
      </c>
      <c r="C49" s="41" t="s">
        <v>402</v>
      </c>
      <c r="D49" s="51" t="s">
        <v>49</v>
      </c>
      <c r="E49" s="40">
        <v>1000</v>
      </c>
    </row>
    <row r="50" spans="2:5" ht="15.75" thickBot="1" x14ac:dyDescent="0.3">
      <c r="B50" s="37">
        <v>47</v>
      </c>
      <c r="C50" s="41" t="s">
        <v>403</v>
      </c>
      <c r="D50" s="51" t="s">
        <v>49</v>
      </c>
      <c r="E50" s="40">
        <v>1000</v>
      </c>
    </row>
    <row r="51" spans="2:5" ht="15.75" thickBot="1" x14ac:dyDescent="0.3">
      <c r="B51" s="36">
        <v>3</v>
      </c>
      <c r="C51" s="95" t="s">
        <v>404</v>
      </c>
      <c r="D51" s="96"/>
      <c r="E51" s="97"/>
    </row>
    <row r="52" spans="2:5" ht="30.75" thickBot="1" x14ac:dyDescent="0.3">
      <c r="B52" s="37">
        <v>48</v>
      </c>
      <c r="C52" s="41" t="s">
        <v>405</v>
      </c>
      <c r="D52" s="51" t="s">
        <v>58</v>
      </c>
      <c r="E52" s="39">
        <v>2500</v>
      </c>
    </row>
    <row r="53" spans="2:5" ht="30.75" thickBot="1" x14ac:dyDescent="0.3">
      <c r="B53" s="37">
        <v>49</v>
      </c>
      <c r="C53" s="41" t="s">
        <v>406</v>
      </c>
      <c r="D53" s="51" t="s">
        <v>58</v>
      </c>
      <c r="E53" s="39">
        <v>2500</v>
      </c>
    </row>
    <row r="54" spans="2:5" ht="30.75" thickBot="1" x14ac:dyDescent="0.3">
      <c r="B54" s="37">
        <v>50</v>
      </c>
      <c r="C54" s="41" t="s">
        <v>407</v>
      </c>
      <c r="D54" s="51" t="s">
        <v>58</v>
      </c>
      <c r="E54" s="39">
        <v>3200</v>
      </c>
    </row>
    <row r="55" spans="2:5" ht="45.75" thickBot="1" x14ac:dyDescent="0.3">
      <c r="B55" s="37">
        <v>51</v>
      </c>
      <c r="C55" s="41" t="s">
        <v>408</v>
      </c>
      <c r="D55" s="51" t="s">
        <v>409</v>
      </c>
      <c r="E55" s="39">
        <v>6500</v>
      </c>
    </row>
    <row r="56" spans="2:5" ht="45.75" thickBot="1" x14ac:dyDescent="0.3">
      <c r="B56" s="37">
        <v>52</v>
      </c>
      <c r="C56" s="41" t="s">
        <v>410</v>
      </c>
      <c r="D56" s="51" t="s">
        <v>409</v>
      </c>
      <c r="E56" s="39">
        <v>6500</v>
      </c>
    </row>
    <row r="57" spans="2:5" ht="15.75" thickBot="1" x14ac:dyDescent="0.3">
      <c r="B57" s="38">
        <v>4</v>
      </c>
      <c r="C57" s="98" t="s">
        <v>411</v>
      </c>
      <c r="D57" s="99"/>
      <c r="E57" s="100"/>
    </row>
    <row r="58" spans="2:5" ht="30.75" thickBot="1" x14ac:dyDescent="0.3">
      <c r="B58" s="37">
        <v>53</v>
      </c>
      <c r="C58" s="41" t="s">
        <v>412</v>
      </c>
      <c r="D58" s="51" t="s">
        <v>58</v>
      </c>
      <c r="E58" s="40">
        <v>2000</v>
      </c>
    </row>
    <row r="59" spans="2:5" ht="15.75" thickBot="1" x14ac:dyDescent="0.3">
      <c r="B59" s="37">
        <v>54</v>
      </c>
      <c r="C59" s="41" t="s">
        <v>413</v>
      </c>
      <c r="D59" s="51" t="s">
        <v>58</v>
      </c>
      <c r="E59" s="40">
        <v>8300</v>
      </c>
    </row>
    <row r="60" spans="2:5" ht="30.75" thickBot="1" x14ac:dyDescent="0.3">
      <c r="B60" s="37">
        <v>55</v>
      </c>
      <c r="C60" s="41" t="s">
        <v>414</v>
      </c>
      <c r="D60" s="51" t="s">
        <v>58</v>
      </c>
      <c r="E60" s="40">
        <v>2900</v>
      </c>
    </row>
    <row r="61" spans="2:5" ht="15.75" thickBot="1" x14ac:dyDescent="0.3">
      <c r="B61" s="37">
        <v>56</v>
      </c>
      <c r="C61" s="41" t="s">
        <v>415</v>
      </c>
      <c r="D61" s="51" t="s">
        <v>416</v>
      </c>
      <c r="E61" s="40">
        <v>1200</v>
      </c>
    </row>
    <row r="62" spans="2:5" ht="30.75" thickBot="1" x14ac:dyDescent="0.3">
      <c r="B62" s="37">
        <v>57</v>
      </c>
      <c r="C62" s="41" t="s">
        <v>417</v>
      </c>
      <c r="D62" s="51" t="s">
        <v>58</v>
      </c>
      <c r="E62" s="40">
        <v>7500</v>
      </c>
    </row>
    <row r="63" spans="2:5" ht="15.75" thickBot="1" x14ac:dyDescent="0.3">
      <c r="B63" s="36">
        <v>5</v>
      </c>
      <c r="C63" s="95" t="s">
        <v>418</v>
      </c>
      <c r="D63" s="96"/>
      <c r="E63" s="97"/>
    </row>
    <row r="64" spans="2:5" ht="15.75" thickBot="1" x14ac:dyDescent="0.3">
      <c r="B64" s="37">
        <v>58</v>
      </c>
      <c r="C64" s="41" t="s">
        <v>419</v>
      </c>
      <c r="D64" s="51" t="s">
        <v>420</v>
      </c>
      <c r="E64" s="40">
        <v>2200</v>
      </c>
    </row>
    <row r="65" spans="2:5" ht="15.75" thickBot="1" x14ac:dyDescent="0.3">
      <c r="B65" s="37">
        <v>59</v>
      </c>
      <c r="C65" s="41" t="s">
        <v>421</v>
      </c>
      <c r="D65" s="51" t="s">
        <v>420</v>
      </c>
      <c r="E65" s="40">
        <v>2800</v>
      </c>
    </row>
    <row r="66" spans="2:5" ht="15.75" thickBot="1" x14ac:dyDescent="0.3">
      <c r="B66" s="37">
        <v>60</v>
      </c>
      <c r="C66" s="41" t="s">
        <v>422</v>
      </c>
      <c r="D66" s="51" t="s">
        <v>420</v>
      </c>
      <c r="E66" s="40">
        <v>2200</v>
      </c>
    </row>
    <row r="67" spans="2:5" ht="15.75" thickBot="1" x14ac:dyDescent="0.3">
      <c r="B67" s="37">
        <v>61</v>
      </c>
      <c r="C67" s="41" t="s">
        <v>72</v>
      </c>
      <c r="D67" s="51" t="s">
        <v>420</v>
      </c>
      <c r="E67" s="40">
        <v>2100</v>
      </c>
    </row>
    <row r="68" spans="2:5" ht="15.75" thickBot="1" x14ac:dyDescent="0.3">
      <c r="B68" s="37">
        <v>62</v>
      </c>
      <c r="C68" s="41" t="s">
        <v>423</v>
      </c>
      <c r="D68" s="51" t="s">
        <v>420</v>
      </c>
      <c r="E68" s="40">
        <v>2400</v>
      </c>
    </row>
    <row r="69" spans="2:5" ht="15.75" thickBot="1" x14ac:dyDescent="0.3">
      <c r="B69" s="37">
        <v>63</v>
      </c>
      <c r="C69" s="41" t="s">
        <v>424</v>
      </c>
      <c r="D69" s="51" t="s">
        <v>420</v>
      </c>
      <c r="E69" s="40">
        <v>3100</v>
      </c>
    </row>
    <row r="70" spans="2:5" ht="15.75" thickBot="1" x14ac:dyDescent="0.3">
      <c r="B70" s="37">
        <v>64</v>
      </c>
      <c r="C70" s="41" t="s">
        <v>425</v>
      </c>
      <c r="D70" s="51" t="s">
        <v>420</v>
      </c>
      <c r="E70" s="40">
        <v>3200</v>
      </c>
    </row>
    <row r="71" spans="2:5" ht="15.75" thickBot="1" x14ac:dyDescent="0.3">
      <c r="B71" s="37">
        <v>65</v>
      </c>
      <c r="C71" s="41" t="s">
        <v>426</v>
      </c>
      <c r="D71" s="51" t="s">
        <v>420</v>
      </c>
      <c r="E71" s="40">
        <v>4500</v>
      </c>
    </row>
    <row r="72" spans="2:5" ht="15.75" thickBot="1" x14ac:dyDescent="0.3">
      <c r="B72" s="37">
        <v>66</v>
      </c>
      <c r="C72" s="41" t="s">
        <v>427</v>
      </c>
      <c r="D72" s="51" t="s">
        <v>49</v>
      </c>
      <c r="E72" s="40">
        <v>3500</v>
      </c>
    </row>
    <row r="73" spans="2:5" ht="15.75" thickBot="1" x14ac:dyDescent="0.3">
      <c r="B73" s="37">
        <v>67</v>
      </c>
      <c r="C73" s="41" t="s">
        <v>78</v>
      </c>
      <c r="D73" s="51" t="s">
        <v>420</v>
      </c>
      <c r="E73" s="40">
        <v>1800</v>
      </c>
    </row>
    <row r="74" spans="2:5" ht="15.75" thickBot="1" x14ac:dyDescent="0.3">
      <c r="B74" s="36">
        <v>6</v>
      </c>
      <c r="C74" s="95" t="s">
        <v>428</v>
      </c>
      <c r="D74" s="96"/>
      <c r="E74" s="97"/>
    </row>
    <row r="75" spans="2:5" ht="15.75" thickBot="1" x14ac:dyDescent="0.3">
      <c r="B75" s="37">
        <v>68</v>
      </c>
      <c r="C75" s="41" t="s">
        <v>429</v>
      </c>
      <c r="D75" s="51" t="s">
        <v>49</v>
      </c>
      <c r="E75" s="40">
        <v>1300</v>
      </c>
    </row>
    <row r="76" spans="2:5" ht="15.75" thickBot="1" x14ac:dyDescent="0.3">
      <c r="B76" s="37">
        <v>69</v>
      </c>
      <c r="C76" s="41" t="s">
        <v>430</v>
      </c>
      <c r="D76" s="51" t="s">
        <v>49</v>
      </c>
      <c r="E76" s="40">
        <v>2000</v>
      </c>
    </row>
    <row r="77" spans="2:5" ht="15.75" thickBot="1" x14ac:dyDescent="0.3">
      <c r="B77" s="37">
        <v>70</v>
      </c>
      <c r="C77" s="41" t="s">
        <v>431</v>
      </c>
      <c r="D77" s="51" t="s">
        <v>49</v>
      </c>
      <c r="E77" s="40">
        <v>2500</v>
      </c>
    </row>
    <row r="78" spans="2:5" ht="15.75" thickBot="1" x14ac:dyDescent="0.3">
      <c r="B78" s="37">
        <v>71</v>
      </c>
      <c r="C78" s="41" t="s">
        <v>432</v>
      </c>
      <c r="D78" s="51" t="s">
        <v>49</v>
      </c>
      <c r="E78" s="40">
        <v>2000</v>
      </c>
    </row>
    <row r="79" spans="2:5" ht="15.75" thickBot="1" x14ac:dyDescent="0.3">
      <c r="B79" s="37">
        <v>72</v>
      </c>
      <c r="C79" s="41" t="s">
        <v>433</v>
      </c>
      <c r="D79" s="51" t="s">
        <v>49</v>
      </c>
      <c r="E79" s="40">
        <v>2000</v>
      </c>
    </row>
    <row r="80" spans="2:5" ht="15.75" thickBot="1" x14ac:dyDescent="0.3">
      <c r="B80" s="37">
        <v>73</v>
      </c>
      <c r="C80" s="41" t="s">
        <v>434</v>
      </c>
      <c r="D80" s="51" t="s">
        <v>49</v>
      </c>
      <c r="E80" s="40">
        <v>3200</v>
      </c>
    </row>
    <row r="81" spans="2:5" ht="30.75" thickBot="1" x14ac:dyDescent="0.3">
      <c r="B81" s="37">
        <v>74</v>
      </c>
      <c r="C81" s="41" t="s">
        <v>435</v>
      </c>
      <c r="D81" s="51" t="s">
        <v>49</v>
      </c>
      <c r="E81" s="40">
        <v>3300</v>
      </c>
    </row>
    <row r="82" spans="2:5" ht="15.75" thickBot="1" x14ac:dyDescent="0.3">
      <c r="B82" s="37">
        <v>75</v>
      </c>
      <c r="C82" s="41" t="s">
        <v>436</v>
      </c>
      <c r="D82" s="51" t="s">
        <v>88</v>
      </c>
      <c r="E82" s="40">
        <v>4200</v>
      </c>
    </row>
    <row r="83" spans="2:5" ht="15.75" thickBot="1" x14ac:dyDescent="0.3">
      <c r="B83" s="37">
        <v>76</v>
      </c>
      <c r="C83" s="41" t="s">
        <v>437</v>
      </c>
      <c r="D83" s="51" t="s">
        <v>88</v>
      </c>
      <c r="E83" s="40">
        <v>3200</v>
      </c>
    </row>
    <row r="84" spans="2:5" ht="15.75" thickBot="1" x14ac:dyDescent="0.3">
      <c r="B84" s="37">
        <v>77</v>
      </c>
      <c r="C84" s="41" t="s">
        <v>438</v>
      </c>
      <c r="D84" s="51" t="s">
        <v>49</v>
      </c>
      <c r="E84" s="40">
        <v>2000</v>
      </c>
    </row>
    <row r="85" spans="2:5" ht="15.75" thickBot="1" x14ac:dyDescent="0.3">
      <c r="B85" s="37">
        <v>78</v>
      </c>
      <c r="C85" s="41" t="s">
        <v>439</v>
      </c>
      <c r="D85" s="51" t="s">
        <v>88</v>
      </c>
      <c r="E85" s="40">
        <v>4400</v>
      </c>
    </row>
    <row r="86" spans="2:5" ht="30.75" thickBot="1" x14ac:dyDescent="0.3">
      <c r="B86" s="37">
        <v>79</v>
      </c>
      <c r="C86" s="41" t="s">
        <v>440</v>
      </c>
      <c r="D86" s="51" t="s">
        <v>88</v>
      </c>
      <c r="E86" s="40">
        <v>4400</v>
      </c>
    </row>
    <row r="87" spans="2:5" ht="15.75" thickBot="1" x14ac:dyDescent="0.3">
      <c r="B87" s="37">
        <v>80</v>
      </c>
      <c r="C87" s="41" t="s">
        <v>441</v>
      </c>
      <c r="D87" s="51" t="s">
        <v>49</v>
      </c>
      <c r="E87" s="40">
        <v>2600</v>
      </c>
    </row>
    <row r="88" spans="2:5" ht="15.75" thickBot="1" x14ac:dyDescent="0.3">
      <c r="B88" s="37">
        <v>81</v>
      </c>
      <c r="C88" s="41" t="s">
        <v>442</v>
      </c>
      <c r="D88" s="51" t="s">
        <v>49</v>
      </c>
      <c r="E88" s="40">
        <v>3700</v>
      </c>
    </row>
    <row r="89" spans="2:5" ht="15.75" thickBot="1" x14ac:dyDescent="0.3">
      <c r="B89" s="37">
        <v>82</v>
      </c>
      <c r="C89" s="41" t="s">
        <v>443</v>
      </c>
      <c r="D89" s="51" t="s">
        <v>49</v>
      </c>
      <c r="E89" s="40">
        <v>2300</v>
      </c>
    </row>
    <row r="90" spans="2:5" ht="15.75" thickBot="1" x14ac:dyDescent="0.3">
      <c r="B90" s="37">
        <v>83</v>
      </c>
      <c r="C90" s="41" t="s">
        <v>444</v>
      </c>
      <c r="D90" s="51" t="s">
        <v>88</v>
      </c>
      <c r="E90" s="40">
        <v>4500</v>
      </c>
    </row>
    <row r="91" spans="2:5" ht="15.75" thickBot="1" x14ac:dyDescent="0.3">
      <c r="B91" s="37">
        <v>84</v>
      </c>
      <c r="C91" s="41" t="s">
        <v>445</v>
      </c>
      <c r="D91" s="51" t="s">
        <v>88</v>
      </c>
      <c r="E91" s="40">
        <v>3300</v>
      </c>
    </row>
    <row r="92" spans="2:5" ht="15.75" thickBot="1" x14ac:dyDescent="0.3">
      <c r="B92" s="37">
        <v>85</v>
      </c>
      <c r="C92" s="41" t="s">
        <v>446</v>
      </c>
      <c r="D92" s="51" t="s">
        <v>49</v>
      </c>
      <c r="E92" s="40">
        <v>2100</v>
      </c>
    </row>
    <row r="93" spans="2:5" ht="15.75" thickBot="1" x14ac:dyDescent="0.3">
      <c r="B93" s="37">
        <v>86</v>
      </c>
      <c r="C93" s="41" t="s">
        <v>447</v>
      </c>
      <c r="D93" s="51" t="s">
        <v>49</v>
      </c>
      <c r="E93" s="40">
        <v>3300</v>
      </c>
    </row>
    <row r="94" spans="2:5" ht="15.75" thickBot="1" x14ac:dyDescent="0.3">
      <c r="B94" s="36">
        <v>7</v>
      </c>
      <c r="C94" s="95" t="s">
        <v>448</v>
      </c>
      <c r="D94" s="96"/>
      <c r="E94" s="96"/>
    </row>
    <row r="95" spans="2:5" ht="15.75" thickBot="1" x14ac:dyDescent="0.3">
      <c r="B95" s="37">
        <v>87</v>
      </c>
      <c r="C95" s="41" t="s">
        <v>449</v>
      </c>
      <c r="D95" s="51" t="s">
        <v>49</v>
      </c>
      <c r="E95" s="40">
        <v>2700</v>
      </c>
    </row>
    <row r="96" spans="2:5" ht="15.75" thickBot="1" x14ac:dyDescent="0.3">
      <c r="B96" s="37">
        <v>88</v>
      </c>
      <c r="C96" s="41" t="s">
        <v>450</v>
      </c>
      <c r="D96" s="51" t="s">
        <v>49</v>
      </c>
      <c r="E96" s="40">
        <v>3900</v>
      </c>
    </row>
    <row r="97" spans="2:5" ht="15.75" thickBot="1" x14ac:dyDescent="0.3">
      <c r="B97" s="37">
        <v>89</v>
      </c>
      <c r="C97" s="41" t="s">
        <v>451</v>
      </c>
      <c r="D97" s="51" t="s">
        <v>88</v>
      </c>
      <c r="E97" s="40">
        <v>5400</v>
      </c>
    </row>
    <row r="98" spans="2:5" ht="15.75" thickBot="1" x14ac:dyDescent="0.3">
      <c r="B98" s="37">
        <v>90</v>
      </c>
      <c r="C98" s="41" t="s">
        <v>452</v>
      </c>
      <c r="D98" s="51" t="s">
        <v>88</v>
      </c>
      <c r="E98" s="40">
        <v>11300</v>
      </c>
    </row>
    <row r="99" spans="2:5" ht="15.75" thickBot="1" x14ac:dyDescent="0.3">
      <c r="B99" s="37">
        <v>91</v>
      </c>
      <c r="C99" s="41" t="s">
        <v>453</v>
      </c>
      <c r="D99" s="51" t="s">
        <v>88</v>
      </c>
      <c r="E99" s="40">
        <v>5900</v>
      </c>
    </row>
    <row r="100" spans="2:5" ht="15.75" thickBot="1" x14ac:dyDescent="0.3">
      <c r="B100" s="37">
        <v>92</v>
      </c>
      <c r="C100" s="41" t="s">
        <v>454</v>
      </c>
      <c r="D100" s="51" t="s">
        <v>49</v>
      </c>
      <c r="E100" s="40">
        <v>6000</v>
      </c>
    </row>
    <row r="101" spans="2:5" ht="15.75" thickBot="1" x14ac:dyDescent="0.3">
      <c r="B101" s="37">
        <v>93</v>
      </c>
      <c r="C101" s="41" t="s">
        <v>455</v>
      </c>
      <c r="D101" s="51" t="s">
        <v>49</v>
      </c>
      <c r="E101" s="40">
        <v>2800</v>
      </c>
    </row>
    <row r="102" spans="2:5" ht="15.75" thickBot="1" x14ac:dyDescent="0.3">
      <c r="B102" s="37">
        <v>94</v>
      </c>
      <c r="C102" s="41" t="s">
        <v>456</v>
      </c>
      <c r="D102" s="51" t="s">
        <v>88</v>
      </c>
      <c r="E102" s="40">
        <v>15200</v>
      </c>
    </row>
    <row r="103" spans="2:5" ht="15.75" thickBot="1" x14ac:dyDescent="0.3">
      <c r="B103" s="37">
        <v>95</v>
      </c>
      <c r="C103" s="41" t="s">
        <v>457</v>
      </c>
      <c r="D103" s="51" t="s">
        <v>88</v>
      </c>
      <c r="E103" s="40">
        <v>27600</v>
      </c>
    </row>
    <row r="104" spans="2:5" ht="15.75" thickBot="1" x14ac:dyDescent="0.3">
      <c r="B104" s="37">
        <v>96</v>
      </c>
      <c r="C104" s="41" t="s">
        <v>458</v>
      </c>
      <c r="D104" s="51" t="s">
        <v>88</v>
      </c>
      <c r="E104" s="40">
        <v>38700</v>
      </c>
    </row>
    <row r="105" spans="2:5" ht="15.75" thickBot="1" x14ac:dyDescent="0.3">
      <c r="B105" s="37">
        <v>97</v>
      </c>
      <c r="C105" s="41" t="s">
        <v>459</v>
      </c>
      <c r="D105" s="51" t="s">
        <v>88</v>
      </c>
      <c r="E105" s="40">
        <v>13100</v>
      </c>
    </row>
    <row r="106" spans="2:5" ht="15.75" thickBot="1" x14ac:dyDescent="0.3">
      <c r="B106" s="37">
        <v>98</v>
      </c>
      <c r="C106" s="41" t="s">
        <v>460</v>
      </c>
      <c r="D106" s="51" t="s">
        <v>88</v>
      </c>
      <c r="E106" s="40">
        <v>13100</v>
      </c>
    </row>
    <row r="107" spans="2:5" ht="15.75" thickBot="1" x14ac:dyDescent="0.3">
      <c r="B107" s="37">
        <v>99</v>
      </c>
      <c r="C107" s="41" t="s">
        <v>461</v>
      </c>
      <c r="D107" s="51" t="s">
        <v>49</v>
      </c>
      <c r="E107" s="40">
        <v>3400</v>
      </c>
    </row>
    <row r="108" spans="2:5" ht="30.75" thickBot="1" x14ac:dyDescent="0.3">
      <c r="B108" s="37">
        <v>100</v>
      </c>
      <c r="C108" s="41" t="s">
        <v>462</v>
      </c>
      <c r="D108" s="51" t="s">
        <v>49</v>
      </c>
      <c r="E108" s="40">
        <v>4000</v>
      </c>
    </row>
    <row r="109" spans="2:5" ht="15.75" thickBot="1" x14ac:dyDescent="0.3">
      <c r="B109" s="37">
        <v>101</v>
      </c>
      <c r="C109" s="41" t="s">
        <v>463</v>
      </c>
      <c r="D109" s="51" t="s">
        <v>49</v>
      </c>
      <c r="E109" s="40">
        <v>5000</v>
      </c>
    </row>
    <row r="110" spans="2:5" ht="30.75" thickBot="1" x14ac:dyDescent="0.3">
      <c r="B110" s="37">
        <v>102</v>
      </c>
      <c r="C110" s="41" t="s">
        <v>464</v>
      </c>
      <c r="D110" s="51" t="s">
        <v>88</v>
      </c>
      <c r="E110" s="40">
        <v>5500</v>
      </c>
    </row>
    <row r="111" spans="2:5" ht="60.75" thickBot="1" x14ac:dyDescent="0.3">
      <c r="B111" s="37">
        <v>103</v>
      </c>
      <c r="C111" s="41" t="s">
        <v>465</v>
      </c>
      <c r="D111" s="51" t="s">
        <v>88</v>
      </c>
      <c r="E111" s="40">
        <v>7500</v>
      </c>
    </row>
    <row r="112" spans="2:5" ht="60.75" thickBot="1" x14ac:dyDescent="0.3">
      <c r="B112" s="37">
        <v>104</v>
      </c>
      <c r="C112" s="41" t="s">
        <v>466</v>
      </c>
      <c r="D112" s="51" t="s">
        <v>88</v>
      </c>
      <c r="E112" s="40">
        <v>13800</v>
      </c>
    </row>
    <row r="113" spans="2:5" ht="30.75" thickBot="1" x14ac:dyDescent="0.3">
      <c r="B113" s="37">
        <v>105</v>
      </c>
      <c r="C113" s="41" t="s">
        <v>467</v>
      </c>
      <c r="D113" s="51" t="s">
        <v>49</v>
      </c>
      <c r="E113" s="40">
        <v>8200</v>
      </c>
    </row>
    <row r="114" spans="2:5" ht="15.75" thickBot="1" x14ac:dyDescent="0.3">
      <c r="B114" s="37">
        <v>106</v>
      </c>
      <c r="C114" s="41" t="s">
        <v>468</v>
      </c>
      <c r="D114" s="51" t="s">
        <v>49</v>
      </c>
      <c r="E114" s="40">
        <v>5900</v>
      </c>
    </row>
    <row r="115" spans="2:5" ht="26.25" thickBot="1" x14ac:dyDescent="0.3">
      <c r="B115" s="37">
        <v>107</v>
      </c>
      <c r="C115" s="52" t="s">
        <v>469</v>
      </c>
      <c r="D115" s="51" t="s">
        <v>88</v>
      </c>
      <c r="E115" s="40">
        <v>8400</v>
      </c>
    </row>
    <row r="116" spans="2:5" ht="26.25" thickBot="1" x14ac:dyDescent="0.3">
      <c r="B116" s="37">
        <v>108</v>
      </c>
      <c r="C116" s="52" t="s">
        <v>470</v>
      </c>
      <c r="D116" s="51" t="s">
        <v>49</v>
      </c>
      <c r="E116" s="40">
        <v>7300</v>
      </c>
    </row>
    <row r="117" spans="2:5" ht="15.75" thickBot="1" x14ac:dyDescent="0.3">
      <c r="B117" s="37">
        <v>109</v>
      </c>
      <c r="C117" s="52" t="s">
        <v>471</v>
      </c>
      <c r="D117" s="51" t="s">
        <v>49</v>
      </c>
      <c r="E117" s="40">
        <v>3500</v>
      </c>
    </row>
    <row r="118" spans="2:5" ht="15.75" thickBot="1" x14ac:dyDescent="0.3">
      <c r="B118" s="37">
        <v>110</v>
      </c>
      <c r="C118" s="41" t="s">
        <v>122</v>
      </c>
      <c r="D118" s="51" t="s">
        <v>88</v>
      </c>
      <c r="E118" s="40">
        <v>9000</v>
      </c>
    </row>
    <row r="119" spans="2:5" ht="15.75" thickBot="1" x14ac:dyDescent="0.3">
      <c r="B119" s="37">
        <v>111</v>
      </c>
      <c r="C119" s="41" t="s">
        <v>472</v>
      </c>
      <c r="D119" s="51" t="s">
        <v>88</v>
      </c>
      <c r="E119" s="40">
        <v>9500</v>
      </c>
    </row>
    <row r="120" spans="2:5" ht="30.75" thickBot="1" x14ac:dyDescent="0.3">
      <c r="B120" s="53">
        <v>112</v>
      </c>
      <c r="C120" s="44" t="s">
        <v>473</v>
      </c>
      <c r="D120" s="42" t="s">
        <v>88</v>
      </c>
      <c r="E120" s="43">
        <v>16600</v>
      </c>
    </row>
    <row r="121" spans="2:5" ht="15.75" thickBot="1" x14ac:dyDescent="0.3">
      <c r="B121" s="37">
        <v>113</v>
      </c>
      <c r="C121" s="41" t="s">
        <v>474</v>
      </c>
      <c r="D121" s="51" t="s">
        <v>88</v>
      </c>
      <c r="E121" s="40">
        <v>8500</v>
      </c>
    </row>
    <row r="122" spans="2:5" ht="15.75" thickBot="1" x14ac:dyDescent="0.3">
      <c r="B122" s="37">
        <v>114</v>
      </c>
      <c r="C122" s="41" t="s">
        <v>475</v>
      </c>
      <c r="D122" s="51" t="s">
        <v>88</v>
      </c>
      <c r="E122" s="40">
        <v>9100</v>
      </c>
    </row>
    <row r="123" spans="2:5" ht="15.75" thickBot="1" x14ac:dyDescent="0.3">
      <c r="B123" s="37">
        <v>115</v>
      </c>
      <c r="C123" s="41" t="s">
        <v>476</v>
      </c>
      <c r="D123" s="51" t="s">
        <v>88</v>
      </c>
      <c r="E123" s="40">
        <v>8700</v>
      </c>
    </row>
    <row r="124" spans="2:5" ht="45.75" thickBot="1" x14ac:dyDescent="0.3">
      <c r="B124" s="37">
        <v>116</v>
      </c>
      <c r="C124" s="41" t="s">
        <v>477</v>
      </c>
      <c r="D124" s="51" t="s">
        <v>88</v>
      </c>
      <c r="E124" s="40">
        <v>15200</v>
      </c>
    </row>
    <row r="125" spans="2:5" ht="45.75" thickBot="1" x14ac:dyDescent="0.3">
      <c r="B125" s="37">
        <v>117</v>
      </c>
      <c r="C125" s="41" t="s">
        <v>478</v>
      </c>
      <c r="D125" s="51" t="s">
        <v>88</v>
      </c>
      <c r="E125" s="40">
        <v>24000</v>
      </c>
    </row>
    <row r="126" spans="2:5" ht="45.75" thickBot="1" x14ac:dyDescent="0.3">
      <c r="B126" s="37">
        <v>118</v>
      </c>
      <c r="C126" s="41" t="s">
        <v>479</v>
      </c>
      <c r="D126" s="51" t="s">
        <v>88</v>
      </c>
      <c r="E126" s="40">
        <v>32200</v>
      </c>
    </row>
    <row r="127" spans="2:5" ht="15.75" thickBot="1" x14ac:dyDescent="0.3">
      <c r="B127" s="37">
        <v>119</v>
      </c>
      <c r="C127" s="41" t="s">
        <v>480</v>
      </c>
      <c r="D127" s="51" t="s">
        <v>88</v>
      </c>
      <c r="E127" s="40">
        <v>15200</v>
      </c>
    </row>
    <row r="128" spans="2:5" ht="15.75" thickBot="1" x14ac:dyDescent="0.3">
      <c r="B128" s="37">
        <v>120</v>
      </c>
      <c r="C128" s="41" t="s">
        <v>481</v>
      </c>
      <c r="D128" s="51" t="s">
        <v>88</v>
      </c>
      <c r="E128" s="40">
        <v>5000</v>
      </c>
    </row>
    <row r="129" spans="2:5" ht="15.75" thickBot="1" x14ac:dyDescent="0.3">
      <c r="B129" s="37">
        <v>121</v>
      </c>
      <c r="C129" s="41" t="s">
        <v>133</v>
      </c>
      <c r="D129" s="51" t="s">
        <v>49</v>
      </c>
      <c r="E129" s="40">
        <v>7200</v>
      </c>
    </row>
    <row r="130" spans="2:5" ht="15.75" thickBot="1" x14ac:dyDescent="0.3">
      <c r="B130" s="37">
        <v>122</v>
      </c>
      <c r="C130" s="41" t="s">
        <v>482</v>
      </c>
      <c r="D130" s="51" t="s">
        <v>49</v>
      </c>
      <c r="E130" s="40">
        <v>14700</v>
      </c>
    </row>
    <row r="131" spans="2:5" ht="15.75" thickBot="1" x14ac:dyDescent="0.3">
      <c r="B131" s="37">
        <v>123</v>
      </c>
      <c r="C131" s="41" t="s">
        <v>483</v>
      </c>
      <c r="D131" s="51" t="s">
        <v>88</v>
      </c>
      <c r="E131" s="40">
        <v>17700</v>
      </c>
    </row>
    <row r="132" spans="2:5" ht="15.75" thickBot="1" x14ac:dyDescent="0.3">
      <c r="B132" s="37">
        <v>124</v>
      </c>
      <c r="C132" s="41" t="s">
        <v>484</v>
      </c>
      <c r="D132" s="51" t="s">
        <v>88</v>
      </c>
      <c r="E132" s="40">
        <v>39200</v>
      </c>
    </row>
    <row r="133" spans="2:5" ht="15.75" thickBot="1" x14ac:dyDescent="0.3">
      <c r="B133" s="37">
        <v>125</v>
      </c>
      <c r="C133" s="41" t="s">
        <v>485</v>
      </c>
      <c r="D133" s="51" t="s">
        <v>88</v>
      </c>
      <c r="E133" s="40">
        <v>5400</v>
      </c>
    </row>
    <row r="134" spans="2:5" ht="15.75" thickBot="1" x14ac:dyDescent="0.3">
      <c r="B134" s="37">
        <v>126</v>
      </c>
      <c r="C134" s="41" t="s">
        <v>486</v>
      </c>
      <c r="D134" s="51" t="s">
        <v>88</v>
      </c>
      <c r="E134" s="40">
        <v>22800</v>
      </c>
    </row>
    <row r="135" spans="2:5" ht="15.75" thickBot="1" x14ac:dyDescent="0.3">
      <c r="B135" s="37">
        <v>127</v>
      </c>
      <c r="C135" s="50" t="s">
        <v>487</v>
      </c>
      <c r="D135" s="54" t="s">
        <v>88</v>
      </c>
      <c r="E135" s="40">
        <v>7900</v>
      </c>
    </row>
    <row r="136" spans="2:5" ht="15.75" thickBot="1" x14ac:dyDescent="0.3">
      <c r="B136" s="37">
        <v>128</v>
      </c>
      <c r="C136" s="50" t="s">
        <v>488</v>
      </c>
      <c r="D136" s="54" t="s">
        <v>88</v>
      </c>
      <c r="E136" s="40">
        <v>7900</v>
      </c>
    </row>
    <row r="137" spans="2:5" ht="15.75" thickBot="1" x14ac:dyDescent="0.3">
      <c r="B137" s="53">
        <v>8</v>
      </c>
      <c r="C137" s="55" t="s">
        <v>489</v>
      </c>
      <c r="D137" s="53"/>
      <c r="E137" s="45"/>
    </row>
    <row r="138" spans="2:5" ht="15.75" thickBot="1" x14ac:dyDescent="0.3">
      <c r="B138" s="37">
        <v>129</v>
      </c>
      <c r="C138" s="50" t="s">
        <v>490</v>
      </c>
      <c r="D138" s="54" t="s">
        <v>88</v>
      </c>
      <c r="E138" s="40">
        <v>163500</v>
      </c>
    </row>
    <row r="139" spans="2:5" ht="15.75" thickBot="1" x14ac:dyDescent="0.3">
      <c r="B139" s="37">
        <v>130</v>
      </c>
      <c r="C139" s="50" t="s">
        <v>491</v>
      </c>
      <c r="D139" s="54" t="s">
        <v>88</v>
      </c>
      <c r="E139" s="40">
        <v>163500</v>
      </c>
    </row>
    <row r="140" spans="2:5" ht="15.75" thickBot="1" x14ac:dyDescent="0.3">
      <c r="B140" s="37">
        <v>131</v>
      </c>
      <c r="C140" s="50" t="s">
        <v>492</v>
      </c>
      <c r="D140" s="54" t="s">
        <v>88</v>
      </c>
      <c r="E140" s="40">
        <v>163500</v>
      </c>
    </row>
    <row r="141" spans="2:5" ht="15.75" thickBot="1" x14ac:dyDescent="0.3">
      <c r="B141" s="36">
        <v>9</v>
      </c>
      <c r="C141" s="95" t="s">
        <v>493</v>
      </c>
      <c r="D141" s="96"/>
      <c r="E141" s="97"/>
    </row>
    <row r="142" spans="2:5" ht="15.75" thickBot="1" x14ac:dyDescent="0.3">
      <c r="B142" s="37">
        <v>132</v>
      </c>
      <c r="C142" s="41" t="s">
        <v>494</v>
      </c>
      <c r="D142" s="51" t="s">
        <v>49</v>
      </c>
      <c r="E142" s="40">
        <v>2300</v>
      </c>
    </row>
    <row r="143" spans="2:5" ht="15.75" thickBot="1" x14ac:dyDescent="0.3">
      <c r="B143" s="37">
        <v>133</v>
      </c>
      <c r="C143" s="41" t="s">
        <v>495</v>
      </c>
      <c r="D143" s="51" t="s">
        <v>49</v>
      </c>
      <c r="E143" s="40">
        <v>3200</v>
      </c>
    </row>
    <row r="144" spans="2:5" ht="15.75" thickBot="1" x14ac:dyDescent="0.3">
      <c r="B144" s="37">
        <v>134</v>
      </c>
      <c r="C144" s="41" t="s">
        <v>496</v>
      </c>
      <c r="D144" s="51" t="s">
        <v>49</v>
      </c>
      <c r="E144" s="40">
        <v>3400</v>
      </c>
    </row>
    <row r="145" spans="2:5" ht="15.75" thickBot="1" x14ac:dyDescent="0.3">
      <c r="B145" s="37">
        <v>135</v>
      </c>
      <c r="C145" s="41" t="s">
        <v>497</v>
      </c>
      <c r="D145" s="51" t="s">
        <v>49</v>
      </c>
      <c r="E145" s="40">
        <v>2400</v>
      </c>
    </row>
    <row r="146" spans="2:5" ht="15.75" thickBot="1" x14ac:dyDescent="0.3">
      <c r="B146" s="37">
        <v>136</v>
      </c>
      <c r="C146" s="41" t="s">
        <v>498</v>
      </c>
      <c r="D146" s="51" t="s">
        <v>49</v>
      </c>
      <c r="E146" s="40">
        <v>4600</v>
      </c>
    </row>
    <row r="147" spans="2:5" ht="15.75" thickBot="1" x14ac:dyDescent="0.3">
      <c r="B147" s="38">
        <v>10</v>
      </c>
      <c r="C147" s="95" t="s">
        <v>499</v>
      </c>
      <c r="D147" s="96"/>
      <c r="E147" s="97"/>
    </row>
    <row r="148" spans="2:5" ht="15.75" thickBot="1" x14ac:dyDescent="0.3">
      <c r="B148" s="37">
        <v>137</v>
      </c>
      <c r="C148" s="41" t="s">
        <v>500</v>
      </c>
      <c r="D148" s="51" t="s">
        <v>501</v>
      </c>
      <c r="E148" s="40">
        <v>4100</v>
      </c>
    </row>
    <row r="149" spans="2:5" ht="15.75" thickBot="1" x14ac:dyDescent="0.3">
      <c r="B149" s="37">
        <v>138</v>
      </c>
      <c r="C149" s="41" t="s">
        <v>502</v>
      </c>
      <c r="D149" s="51" t="s">
        <v>88</v>
      </c>
      <c r="E149" s="40">
        <v>4300</v>
      </c>
    </row>
    <row r="150" spans="2:5" ht="15.75" thickBot="1" x14ac:dyDescent="0.3">
      <c r="B150" s="37">
        <v>139</v>
      </c>
      <c r="C150" s="41" t="s">
        <v>503</v>
      </c>
      <c r="D150" s="51" t="s">
        <v>88</v>
      </c>
      <c r="E150" s="40">
        <v>6400</v>
      </c>
    </row>
    <row r="151" spans="2:5" ht="15.75" thickBot="1" x14ac:dyDescent="0.3">
      <c r="B151" s="37">
        <v>140</v>
      </c>
      <c r="C151" s="41" t="s">
        <v>504</v>
      </c>
      <c r="D151" s="51" t="s">
        <v>88</v>
      </c>
      <c r="E151" s="40">
        <v>4800</v>
      </c>
    </row>
    <row r="152" spans="2:5" ht="15.75" thickBot="1" x14ac:dyDescent="0.3">
      <c r="B152" s="37">
        <v>141</v>
      </c>
      <c r="C152" s="41" t="s">
        <v>505</v>
      </c>
      <c r="D152" s="51" t="s">
        <v>88</v>
      </c>
      <c r="E152" s="40">
        <v>5000</v>
      </c>
    </row>
    <row r="153" spans="2:5" ht="15.75" thickBot="1" x14ac:dyDescent="0.3">
      <c r="B153" s="37">
        <v>142</v>
      </c>
      <c r="C153" s="41" t="s">
        <v>506</v>
      </c>
      <c r="D153" s="51" t="s">
        <v>501</v>
      </c>
      <c r="E153" s="40">
        <v>2900</v>
      </c>
    </row>
    <row r="154" spans="2:5" ht="15.75" thickBot="1" x14ac:dyDescent="0.3">
      <c r="B154" s="37">
        <v>143</v>
      </c>
      <c r="C154" s="41" t="s">
        <v>507</v>
      </c>
      <c r="D154" s="51" t="s">
        <v>501</v>
      </c>
      <c r="E154" s="40">
        <v>2900</v>
      </c>
    </row>
    <row r="155" spans="2:5" ht="15.75" thickBot="1" x14ac:dyDescent="0.3">
      <c r="B155" s="37">
        <v>144</v>
      </c>
      <c r="C155" s="41" t="s">
        <v>508</v>
      </c>
      <c r="D155" s="51" t="s">
        <v>501</v>
      </c>
      <c r="E155" s="40">
        <v>4300</v>
      </c>
    </row>
    <row r="156" spans="2:5" ht="15.75" thickBot="1" x14ac:dyDescent="0.3">
      <c r="B156" s="37">
        <v>145</v>
      </c>
      <c r="C156" s="41" t="s">
        <v>158</v>
      </c>
      <c r="D156" s="51" t="s">
        <v>88</v>
      </c>
      <c r="E156" s="40">
        <v>6300</v>
      </c>
    </row>
    <row r="157" spans="2:5" ht="15.75" thickBot="1" x14ac:dyDescent="0.3">
      <c r="B157" s="37">
        <v>146</v>
      </c>
      <c r="C157" s="41" t="s">
        <v>159</v>
      </c>
      <c r="D157" s="51" t="s">
        <v>88</v>
      </c>
      <c r="E157" s="40">
        <v>7100</v>
      </c>
    </row>
    <row r="158" spans="2:5" ht="15.75" thickBot="1" x14ac:dyDescent="0.3">
      <c r="B158" s="37">
        <v>147</v>
      </c>
      <c r="C158" s="41" t="s">
        <v>509</v>
      </c>
      <c r="D158" s="51" t="s">
        <v>88</v>
      </c>
      <c r="E158" s="40">
        <v>4800</v>
      </c>
    </row>
    <row r="159" spans="2:5" ht="15.75" thickBot="1" x14ac:dyDescent="0.3">
      <c r="B159" s="37">
        <v>148</v>
      </c>
      <c r="C159" s="41" t="s">
        <v>510</v>
      </c>
      <c r="D159" s="51" t="s">
        <v>501</v>
      </c>
      <c r="E159" s="40">
        <v>6400</v>
      </c>
    </row>
    <row r="160" spans="2:5" ht="15.75" thickBot="1" x14ac:dyDescent="0.3">
      <c r="B160" s="36">
        <v>11</v>
      </c>
      <c r="C160" s="95" t="s">
        <v>162</v>
      </c>
      <c r="D160" s="96"/>
      <c r="E160" s="97"/>
    </row>
    <row r="161" spans="2:5" ht="15.75" thickBot="1" x14ac:dyDescent="0.3">
      <c r="B161" s="37">
        <v>149</v>
      </c>
      <c r="C161" s="41" t="s">
        <v>163</v>
      </c>
      <c r="D161" s="51" t="s">
        <v>49</v>
      </c>
      <c r="E161" s="40">
        <v>1700</v>
      </c>
    </row>
    <row r="162" spans="2:5" ht="15.75" thickBot="1" x14ac:dyDescent="0.3">
      <c r="B162" s="37">
        <v>150</v>
      </c>
      <c r="C162" s="41" t="s">
        <v>164</v>
      </c>
      <c r="D162" s="51" t="s">
        <v>49</v>
      </c>
      <c r="E162" s="40">
        <v>2100</v>
      </c>
    </row>
    <row r="163" spans="2:5" ht="15.75" thickBot="1" x14ac:dyDescent="0.3">
      <c r="B163" s="37">
        <v>151</v>
      </c>
      <c r="C163" s="41" t="s">
        <v>511</v>
      </c>
      <c r="D163" s="51" t="s">
        <v>49</v>
      </c>
      <c r="E163" s="40">
        <v>1200</v>
      </c>
    </row>
    <row r="164" spans="2:5" ht="15.75" thickBot="1" x14ac:dyDescent="0.3">
      <c r="B164" s="37">
        <v>152</v>
      </c>
      <c r="C164" s="41" t="s">
        <v>512</v>
      </c>
      <c r="D164" s="51" t="s">
        <v>49</v>
      </c>
      <c r="E164" s="40">
        <v>1700</v>
      </c>
    </row>
    <row r="165" spans="2:5" ht="15.75" thickBot="1" x14ac:dyDescent="0.3">
      <c r="B165" s="37">
        <v>153</v>
      </c>
      <c r="C165" s="41" t="s">
        <v>513</v>
      </c>
      <c r="D165" s="51" t="s">
        <v>49</v>
      </c>
      <c r="E165" s="40">
        <v>1700</v>
      </c>
    </row>
    <row r="166" spans="2:5" ht="15.75" thickBot="1" x14ac:dyDescent="0.3">
      <c r="B166" s="37">
        <v>154</v>
      </c>
      <c r="C166" s="41" t="s">
        <v>514</v>
      </c>
      <c r="D166" s="51" t="s">
        <v>49</v>
      </c>
      <c r="E166" s="40">
        <v>1300</v>
      </c>
    </row>
    <row r="167" spans="2:5" ht="15.75" thickBot="1" x14ac:dyDescent="0.3">
      <c r="B167" s="37">
        <v>155</v>
      </c>
      <c r="C167" s="41" t="s">
        <v>515</v>
      </c>
      <c r="D167" s="51" t="s">
        <v>49</v>
      </c>
      <c r="E167" s="40">
        <v>1500</v>
      </c>
    </row>
    <row r="168" spans="2:5" ht="15.75" thickBot="1" x14ac:dyDescent="0.3">
      <c r="B168" s="37">
        <v>156</v>
      </c>
      <c r="C168" s="41" t="s">
        <v>516</v>
      </c>
      <c r="D168" s="51" t="s">
        <v>49</v>
      </c>
      <c r="E168" s="40">
        <v>2100</v>
      </c>
    </row>
    <row r="169" spans="2:5" ht="15.75" thickBot="1" x14ac:dyDescent="0.3">
      <c r="B169" s="37">
        <v>157</v>
      </c>
      <c r="C169" s="41" t="s">
        <v>517</v>
      </c>
      <c r="D169" s="51" t="s">
        <v>49</v>
      </c>
      <c r="E169" s="40">
        <v>1100</v>
      </c>
    </row>
    <row r="170" spans="2:5" ht="15.75" thickBot="1" x14ac:dyDescent="0.3">
      <c r="B170" s="37">
        <v>158</v>
      </c>
      <c r="C170" s="41" t="s">
        <v>167</v>
      </c>
      <c r="D170" s="51" t="s">
        <v>49</v>
      </c>
      <c r="E170" s="40">
        <v>1400</v>
      </c>
    </row>
    <row r="171" spans="2:5" ht="15.75" thickBot="1" x14ac:dyDescent="0.3">
      <c r="B171" s="37">
        <v>159</v>
      </c>
      <c r="C171" s="41" t="s">
        <v>168</v>
      </c>
      <c r="D171" s="51" t="s">
        <v>49</v>
      </c>
      <c r="E171" s="40">
        <v>1400</v>
      </c>
    </row>
    <row r="172" spans="2:5" ht="15.75" thickBot="1" x14ac:dyDescent="0.3">
      <c r="B172" s="37">
        <v>160</v>
      </c>
      <c r="C172" s="41" t="s">
        <v>518</v>
      </c>
      <c r="D172" s="51" t="s">
        <v>49</v>
      </c>
      <c r="E172" s="40">
        <v>2100</v>
      </c>
    </row>
    <row r="173" spans="2:5" ht="15.75" thickBot="1" x14ac:dyDescent="0.3">
      <c r="B173" s="37">
        <v>161</v>
      </c>
      <c r="C173" s="41" t="s">
        <v>519</v>
      </c>
      <c r="D173" s="51" t="s">
        <v>49</v>
      </c>
      <c r="E173" s="40">
        <v>2400</v>
      </c>
    </row>
    <row r="174" spans="2:5" ht="15.75" thickBot="1" x14ac:dyDescent="0.3">
      <c r="B174" s="37">
        <v>162</v>
      </c>
      <c r="C174" s="41" t="s">
        <v>520</v>
      </c>
      <c r="D174" s="51" t="s">
        <v>49</v>
      </c>
      <c r="E174" s="40">
        <v>2800</v>
      </c>
    </row>
    <row r="175" spans="2:5" ht="30.75" thickBot="1" x14ac:dyDescent="0.3">
      <c r="B175" s="37">
        <v>163</v>
      </c>
      <c r="C175" s="41" t="s">
        <v>521</v>
      </c>
      <c r="D175" s="51" t="s">
        <v>49</v>
      </c>
      <c r="E175" s="40">
        <v>3100</v>
      </c>
    </row>
    <row r="176" spans="2:5" ht="15.75" thickBot="1" x14ac:dyDescent="0.3">
      <c r="B176" s="37">
        <v>164</v>
      </c>
      <c r="C176" s="41" t="s">
        <v>522</v>
      </c>
      <c r="D176" s="51" t="s">
        <v>49</v>
      </c>
      <c r="E176" s="40">
        <v>2400</v>
      </c>
    </row>
    <row r="177" spans="2:5" ht="15.75" thickBot="1" x14ac:dyDescent="0.3">
      <c r="B177" s="37">
        <v>165</v>
      </c>
      <c r="C177" s="41" t="s">
        <v>523</v>
      </c>
      <c r="D177" s="51" t="s">
        <v>49</v>
      </c>
      <c r="E177" s="40">
        <v>1700</v>
      </c>
    </row>
    <row r="178" spans="2:5" ht="15.75" thickBot="1" x14ac:dyDescent="0.3">
      <c r="B178" s="36">
        <v>12</v>
      </c>
      <c r="C178" s="95" t="s">
        <v>524</v>
      </c>
      <c r="D178" s="96"/>
      <c r="E178" s="97"/>
    </row>
    <row r="179" spans="2:5" ht="15.75" thickBot="1" x14ac:dyDescent="0.3">
      <c r="B179" s="37">
        <v>166</v>
      </c>
      <c r="C179" s="41" t="s">
        <v>525</v>
      </c>
      <c r="D179" s="51" t="s">
        <v>177</v>
      </c>
      <c r="E179" s="40">
        <v>1500</v>
      </c>
    </row>
    <row r="180" spans="2:5" ht="15.75" thickBot="1" x14ac:dyDescent="0.3">
      <c r="B180" s="37">
        <v>167</v>
      </c>
      <c r="C180" s="41" t="s">
        <v>526</v>
      </c>
      <c r="D180" s="51" t="s">
        <v>527</v>
      </c>
      <c r="E180" s="40">
        <v>1500</v>
      </c>
    </row>
    <row r="181" spans="2:5" ht="30.75" thickBot="1" x14ac:dyDescent="0.3">
      <c r="B181" s="37">
        <v>168</v>
      </c>
      <c r="C181" s="41" t="s">
        <v>528</v>
      </c>
      <c r="D181" s="41" t="s">
        <v>529</v>
      </c>
      <c r="E181" s="40">
        <v>1500</v>
      </c>
    </row>
    <row r="182" spans="2:5" ht="15.75" thickBot="1" x14ac:dyDescent="0.3">
      <c r="B182" s="37">
        <v>169</v>
      </c>
      <c r="C182" s="41" t="s">
        <v>530</v>
      </c>
      <c r="D182" s="51" t="s">
        <v>531</v>
      </c>
      <c r="E182" s="40">
        <v>1800</v>
      </c>
    </row>
    <row r="183" spans="2:5" ht="15.75" thickBot="1" x14ac:dyDescent="0.3">
      <c r="B183" s="37">
        <v>170</v>
      </c>
      <c r="C183" s="41" t="s">
        <v>532</v>
      </c>
      <c r="D183" s="51" t="s">
        <v>183</v>
      </c>
      <c r="E183" s="40">
        <v>1600</v>
      </c>
    </row>
    <row r="184" spans="2:5" ht="15.75" thickBot="1" x14ac:dyDescent="0.3">
      <c r="B184" s="37">
        <v>171</v>
      </c>
      <c r="C184" s="41" t="s">
        <v>533</v>
      </c>
      <c r="D184" s="51" t="s">
        <v>185</v>
      </c>
      <c r="E184" s="40">
        <v>3400</v>
      </c>
    </row>
    <row r="185" spans="2:5" ht="15.75" thickBot="1" x14ac:dyDescent="0.3">
      <c r="B185" s="37">
        <v>172</v>
      </c>
      <c r="C185" s="41" t="s">
        <v>534</v>
      </c>
      <c r="D185" s="51" t="s">
        <v>187</v>
      </c>
      <c r="E185" s="40">
        <v>2700</v>
      </c>
    </row>
    <row r="186" spans="2:5" ht="45.75" thickBot="1" x14ac:dyDescent="0.3">
      <c r="B186" s="37">
        <v>173</v>
      </c>
      <c r="C186" s="41" t="s">
        <v>535</v>
      </c>
      <c r="D186" s="51" t="s">
        <v>189</v>
      </c>
      <c r="E186" s="40">
        <v>2100</v>
      </c>
    </row>
    <row r="187" spans="2:5" ht="30.75" thickBot="1" x14ac:dyDescent="0.3">
      <c r="B187" s="37">
        <v>174</v>
      </c>
      <c r="C187" s="41" t="s">
        <v>536</v>
      </c>
      <c r="D187" s="51" t="s">
        <v>537</v>
      </c>
      <c r="E187" s="40">
        <v>1800</v>
      </c>
    </row>
    <row r="188" spans="2:5" ht="45.75" thickBot="1" x14ac:dyDescent="0.3">
      <c r="B188" s="37">
        <v>175</v>
      </c>
      <c r="C188" s="41" t="s">
        <v>538</v>
      </c>
      <c r="D188" s="51" t="s">
        <v>539</v>
      </c>
      <c r="E188" s="40">
        <v>1600</v>
      </c>
    </row>
    <row r="189" spans="2:5" ht="15.75" thickBot="1" x14ac:dyDescent="0.3">
      <c r="B189" s="37">
        <v>176</v>
      </c>
      <c r="C189" s="41" t="s">
        <v>540</v>
      </c>
      <c r="D189" s="51" t="s">
        <v>191</v>
      </c>
      <c r="E189" s="40">
        <v>1700</v>
      </c>
    </row>
    <row r="190" spans="2:5" ht="15.75" thickBot="1" x14ac:dyDescent="0.3">
      <c r="B190" s="37">
        <v>177</v>
      </c>
      <c r="C190" s="41" t="s">
        <v>541</v>
      </c>
      <c r="D190" s="51" t="s">
        <v>195</v>
      </c>
      <c r="E190" s="40">
        <v>1300</v>
      </c>
    </row>
    <row r="191" spans="2:5" ht="15.75" thickBot="1" x14ac:dyDescent="0.3">
      <c r="B191" s="37">
        <v>178</v>
      </c>
      <c r="C191" s="41" t="s">
        <v>542</v>
      </c>
      <c r="D191" s="51" t="s">
        <v>197</v>
      </c>
      <c r="E191" s="40">
        <v>1300</v>
      </c>
    </row>
    <row r="192" spans="2:5" ht="15.75" thickBot="1" x14ac:dyDescent="0.3">
      <c r="B192" s="37">
        <v>179</v>
      </c>
      <c r="C192" s="41" t="s">
        <v>543</v>
      </c>
      <c r="D192" s="51" t="s">
        <v>198</v>
      </c>
      <c r="E192" s="40">
        <v>1600</v>
      </c>
    </row>
    <row r="193" spans="2:5" ht="45.75" thickBot="1" x14ac:dyDescent="0.3">
      <c r="B193" s="37">
        <v>180</v>
      </c>
      <c r="C193" s="41" t="s">
        <v>544</v>
      </c>
      <c r="D193" s="51" t="s">
        <v>195</v>
      </c>
      <c r="E193" s="40">
        <v>1400</v>
      </c>
    </row>
    <row r="194" spans="2:5" ht="60.75" thickBot="1" x14ac:dyDescent="0.3">
      <c r="B194" s="37">
        <v>181</v>
      </c>
      <c r="C194" s="41" t="s">
        <v>545</v>
      </c>
      <c r="D194" s="51" t="s">
        <v>201</v>
      </c>
      <c r="E194" s="40">
        <v>1500</v>
      </c>
    </row>
    <row r="195" spans="2:5" ht="45.75" thickBot="1" x14ac:dyDescent="0.3">
      <c r="B195" s="53">
        <v>182</v>
      </c>
      <c r="C195" s="44" t="s">
        <v>546</v>
      </c>
      <c r="D195" s="42" t="s">
        <v>195</v>
      </c>
      <c r="E195" s="43">
        <v>1400</v>
      </c>
    </row>
    <row r="196" spans="2:5" ht="15.75" thickBot="1" x14ac:dyDescent="0.3">
      <c r="B196" s="36">
        <v>13</v>
      </c>
      <c r="C196" s="95" t="s">
        <v>547</v>
      </c>
      <c r="D196" s="96"/>
      <c r="E196" s="97"/>
    </row>
    <row r="197" spans="2:5" ht="15.75" thickBot="1" x14ac:dyDescent="0.3">
      <c r="B197" s="37">
        <v>183</v>
      </c>
      <c r="C197" s="41" t="s">
        <v>548</v>
      </c>
      <c r="D197" s="51" t="s">
        <v>189</v>
      </c>
      <c r="E197" s="40">
        <v>1700</v>
      </c>
    </row>
    <row r="198" spans="2:5" ht="15.75" thickBot="1" x14ac:dyDescent="0.3">
      <c r="B198" s="37">
        <v>184</v>
      </c>
      <c r="C198" s="41" t="s">
        <v>549</v>
      </c>
      <c r="D198" s="51" t="s">
        <v>189</v>
      </c>
      <c r="E198" s="40">
        <v>1800</v>
      </c>
    </row>
    <row r="199" spans="2:5" ht="30.75" thickBot="1" x14ac:dyDescent="0.3">
      <c r="B199" s="37">
        <v>185</v>
      </c>
      <c r="C199" s="41" t="s">
        <v>550</v>
      </c>
      <c r="D199" s="51" t="s">
        <v>189</v>
      </c>
      <c r="E199" s="40">
        <v>1800</v>
      </c>
    </row>
    <row r="200" spans="2:5" ht="15.75" thickBot="1" x14ac:dyDescent="0.3">
      <c r="B200" s="37">
        <v>186</v>
      </c>
      <c r="C200" s="41" t="s">
        <v>551</v>
      </c>
      <c r="D200" s="51" t="s">
        <v>206</v>
      </c>
      <c r="E200" s="40">
        <v>2600</v>
      </c>
    </row>
    <row r="201" spans="2:5" ht="15.75" thickBot="1" x14ac:dyDescent="0.3">
      <c r="B201" s="37">
        <v>187</v>
      </c>
      <c r="C201" s="41" t="s">
        <v>552</v>
      </c>
      <c r="D201" s="51" t="s">
        <v>189</v>
      </c>
      <c r="E201" s="40">
        <v>1700</v>
      </c>
    </row>
    <row r="202" spans="2:5" ht="45.75" thickBot="1" x14ac:dyDescent="0.3">
      <c r="B202" s="37">
        <v>188</v>
      </c>
      <c r="C202" s="41" t="s">
        <v>553</v>
      </c>
      <c r="D202" s="51" t="s">
        <v>189</v>
      </c>
      <c r="E202" s="40">
        <v>2700</v>
      </c>
    </row>
    <row r="203" spans="2:5" ht="15.75" thickBot="1" x14ac:dyDescent="0.3">
      <c r="B203" s="37">
        <v>189</v>
      </c>
      <c r="C203" s="41" t="s">
        <v>554</v>
      </c>
      <c r="D203" s="51" t="s">
        <v>209</v>
      </c>
      <c r="E203" s="40">
        <v>2000</v>
      </c>
    </row>
    <row r="204" spans="2:5" ht="30.75" thickBot="1" x14ac:dyDescent="0.3">
      <c r="B204" s="37">
        <v>190</v>
      </c>
      <c r="C204" s="41" t="s">
        <v>555</v>
      </c>
      <c r="D204" s="51" t="s">
        <v>189</v>
      </c>
      <c r="E204" s="40">
        <v>2500</v>
      </c>
    </row>
    <row r="205" spans="2:5" ht="45.75" thickBot="1" x14ac:dyDescent="0.3">
      <c r="B205" s="37">
        <v>191</v>
      </c>
      <c r="C205" s="41" t="s">
        <v>556</v>
      </c>
      <c r="D205" s="51" t="s">
        <v>189</v>
      </c>
      <c r="E205" s="40">
        <v>1900</v>
      </c>
    </row>
    <row r="206" spans="2:5" ht="15.75" thickBot="1" x14ac:dyDescent="0.3">
      <c r="B206" s="37">
        <v>192</v>
      </c>
      <c r="C206" s="41" t="s">
        <v>557</v>
      </c>
      <c r="D206" s="51" t="s">
        <v>214</v>
      </c>
      <c r="E206" s="40">
        <v>2500</v>
      </c>
    </row>
    <row r="207" spans="2:5" ht="15.75" thickBot="1" x14ac:dyDescent="0.3">
      <c r="B207" s="37">
        <v>193</v>
      </c>
      <c r="C207" s="41" t="s">
        <v>558</v>
      </c>
      <c r="D207" s="51" t="s">
        <v>189</v>
      </c>
      <c r="E207" s="40">
        <v>1600</v>
      </c>
    </row>
    <row r="208" spans="2:5" ht="15.75" thickBot="1" x14ac:dyDescent="0.3">
      <c r="B208" s="37">
        <v>194</v>
      </c>
      <c r="C208" s="41" t="s">
        <v>559</v>
      </c>
      <c r="D208" s="51" t="s">
        <v>189</v>
      </c>
      <c r="E208" s="40">
        <v>1600</v>
      </c>
    </row>
    <row r="209" spans="2:5" ht="15.75" thickBot="1" x14ac:dyDescent="0.3">
      <c r="B209" s="37">
        <v>195</v>
      </c>
      <c r="C209" s="41" t="s">
        <v>560</v>
      </c>
      <c r="D209" s="51" t="s">
        <v>214</v>
      </c>
      <c r="E209" s="40">
        <v>1600</v>
      </c>
    </row>
    <row r="210" spans="2:5" ht="45.75" thickBot="1" x14ac:dyDescent="0.3">
      <c r="B210" s="37">
        <v>196</v>
      </c>
      <c r="C210" s="41" t="s">
        <v>561</v>
      </c>
      <c r="D210" s="51" t="s">
        <v>216</v>
      </c>
      <c r="E210" s="40">
        <v>1800</v>
      </c>
    </row>
    <row r="211" spans="2:5" ht="60.75" thickBot="1" x14ac:dyDescent="0.3">
      <c r="B211" s="37">
        <v>197</v>
      </c>
      <c r="C211" s="41" t="s">
        <v>562</v>
      </c>
      <c r="D211" s="51" t="s">
        <v>218</v>
      </c>
      <c r="E211" s="40">
        <v>2300</v>
      </c>
    </row>
    <row r="212" spans="2:5" ht="30.75" thickBot="1" x14ac:dyDescent="0.3">
      <c r="B212" s="37">
        <v>198</v>
      </c>
      <c r="C212" s="41" t="s">
        <v>563</v>
      </c>
      <c r="D212" s="51" t="s">
        <v>191</v>
      </c>
      <c r="E212" s="40">
        <v>1700</v>
      </c>
    </row>
    <row r="213" spans="2:5" ht="30.75" thickBot="1" x14ac:dyDescent="0.3">
      <c r="B213" s="37">
        <v>199</v>
      </c>
      <c r="C213" s="41" t="s">
        <v>564</v>
      </c>
      <c r="D213" s="51" t="s">
        <v>191</v>
      </c>
      <c r="E213" s="40">
        <v>1200</v>
      </c>
    </row>
    <row r="214" spans="2:5" ht="30.75" thickBot="1" x14ac:dyDescent="0.3">
      <c r="B214" s="37">
        <v>200</v>
      </c>
      <c r="C214" s="41" t="s">
        <v>565</v>
      </c>
      <c r="D214" s="51" t="s">
        <v>191</v>
      </c>
      <c r="E214" s="40">
        <v>1300</v>
      </c>
    </row>
    <row r="215" spans="2:5" ht="30.75" thickBot="1" x14ac:dyDescent="0.3">
      <c r="B215" s="37">
        <v>201</v>
      </c>
      <c r="C215" s="41" t="s">
        <v>566</v>
      </c>
      <c r="D215" s="51" t="s">
        <v>191</v>
      </c>
      <c r="E215" s="40">
        <v>1700</v>
      </c>
    </row>
    <row r="216" spans="2:5" ht="15.75" thickBot="1" x14ac:dyDescent="0.3">
      <c r="B216" s="36">
        <v>14</v>
      </c>
      <c r="C216" s="95" t="s">
        <v>567</v>
      </c>
      <c r="D216" s="96"/>
      <c r="E216" s="97"/>
    </row>
    <row r="217" spans="2:5" ht="15.75" thickBot="1" x14ac:dyDescent="0.3">
      <c r="B217" s="37">
        <v>202</v>
      </c>
      <c r="C217" s="41" t="s">
        <v>568</v>
      </c>
      <c r="D217" s="51" t="s">
        <v>501</v>
      </c>
      <c r="E217" s="40">
        <v>3300</v>
      </c>
    </row>
    <row r="218" spans="2:5" ht="30.75" thickBot="1" x14ac:dyDescent="0.3">
      <c r="B218" s="37">
        <v>203</v>
      </c>
      <c r="C218" s="41" t="s">
        <v>569</v>
      </c>
      <c r="D218" s="51" t="s">
        <v>501</v>
      </c>
      <c r="E218" s="40">
        <v>3300</v>
      </c>
    </row>
    <row r="219" spans="2:5" ht="15.75" thickBot="1" x14ac:dyDescent="0.3">
      <c r="B219" s="37">
        <v>204</v>
      </c>
      <c r="C219" s="41" t="s">
        <v>570</v>
      </c>
      <c r="D219" s="51" t="s">
        <v>501</v>
      </c>
      <c r="E219" s="40">
        <v>3300</v>
      </c>
    </row>
    <row r="220" spans="2:5" ht="30.75" thickBot="1" x14ac:dyDescent="0.3">
      <c r="B220" s="37">
        <v>205</v>
      </c>
      <c r="C220" s="41" t="s">
        <v>571</v>
      </c>
      <c r="D220" s="51" t="s">
        <v>501</v>
      </c>
      <c r="E220" s="40">
        <v>3300</v>
      </c>
    </row>
    <row r="221" spans="2:5" ht="30.75" thickBot="1" x14ac:dyDescent="0.3">
      <c r="B221" s="37">
        <v>206</v>
      </c>
      <c r="C221" s="41" t="s">
        <v>572</v>
      </c>
      <c r="D221" s="51" t="s">
        <v>501</v>
      </c>
      <c r="E221" s="40">
        <v>3100</v>
      </c>
    </row>
    <row r="222" spans="2:5" ht="15.75" thickBot="1" x14ac:dyDescent="0.3">
      <c r="B222" s="37">
        <v>207</v>
      </c>
      <c r="C222" s="41" t="s">
        <v>573</v>
      </c>
      <c r="D222" s="51" t="s">
        <v>501</v>
      </c>
      <c r="E222" s="40">
        <v>3600</v>
      </c>
    </row>
    <row r="223" spans="2:5" ht="30.75" thickBot="1" x14ac:dyDescent="0.3">
      <c r="B223" s="37">
        <v>208</v>
      </c>
      <c r="C223" s="41" t="s">
        <v>574</v>
      </c>
      <c r="D223" s="51" t="s">
        <v>501</v>
      </c>
      <c r="E223" s="40">
        <v>3100</v>
      </c>
    </row>
    <row r="224" spans="2:5" ht="15.75" thickBot="1" x14ac:dyDescent="0.3">
      <c r="B224" s="37">
        <v>209</v>
      </c>
      <c r="C224" s="41" t="s">
        <v>575</v>
      </c>
      <c r="D224" s="51" t="s">
        <v>501</v>
      </c>
      <c r="E224" s="40">
        <v>3100</v>
      </c>
    </row>
    <row r="225" spans="2:5" ht="30.75" thickBot="1" x14ac:dyDescent="0.3">
      <c r="B225" s="37">
        <v>210</v>
      </c>
      <c r="C225" s="41" t="s">
        <v>576</v>
      </c>
      <c r="D225" s="51" t="s">
        <v>501</v>
      </c>
      <c r="E225" s="40">
        <v>2700</v>
      </c>
    </row>
    <row r="226" spans="2:5" ht="15.75" thickBot="1" x14ac:dyDescent="0.3">
      <c r="B226" s="37">
        <v>211</v>
      </c>
      <c r="C226" s="41" t="s">
        <v>577</v>
      </c>
      <c r="D226" s="51" t="s">
        <v>501</v>
      </c>
      <c r="E226" s="40">
        <v>3300</v>
      </c>
    </row>
    <row r="227" spans="2:5" ht="30.75" thickBot="1" x14ac:dyDescent="0.3">
      <c r="B227" s="37">
        <v>212</v>
      </c>
      <c r="C227" s="41" t="s">
        <v>578</v>
      </c>
      <c r="D227" s="51" t="s">
        <v>501</v>
      </c>
      <c r="E227" s="40">
        <v>4300</v>
      </c>
    </row>
    <row r="228" spans="2:5" ht="15.75" thickBot="1" x14ac:dyDescent="0.3">
      <c r="B228" s="53">
        <v>213</v>
      </c>
      <c r="C228" s="44" t="s">
        <v>579</v>
      </c>
      <c r="D228" s="42" t="s">
        <v>501</v>
      </c>
      <c r="E228" s="43">
        <v>3700</v>
      </c>
    </row>
    <row r="229" spans="2:5" ht="15.75" thickBot="1" x14ac:dyDescent="0.3">
      <c r="B229" s="37">
        <v>214</v>
      </c>
      <c r="C229" s="41" t="s">
        <v>580</v>
      </c>
      <c r="D229" s="51" t="s">
        <v>501</v>
      </c>
      <c r="E229" s="40">
        <v>3100</v>
      </c>
    </row>
    <row r="230" spans="2:5" ht="15.75" thickBot="1" x14ac:dyDescent="0.3">
      <c r="B230" s="37">
        <v>215</v>
      </c>
      <c r="C230" s="41" t="s">
        <v>581</v>
      </c>
      <c r="D230" s="51" t="s">
        <v>501</v>
      </c>
      <c r="E230" s="40">
        <v>3700</v>
      </c>
    </row>
    <row r="231" spans="2:5" ht="15.75" thickBot="1" x14ac:dyDescent="0.3">
      <c r="B231" s="37">
        <v>216</v>
      </c>
      <c r="C231" s="41" t="s">
        <v>582</v>
      </c>
      <c r="D231" s="51" t="s">
        <v>501</v>
      </c>
      <c r="E231" s="40">
        <v>3700</v>
      </c>
    </row>
    <row r="232" spans="2:5" ht="15.75" thickBot="1" x14ac:dyDescent="0.3">
      <c r="B232" s="37">
        <v>217</v>
      </c>
      <c r="C232" s="41" t="s">
        <v>583</v>
      </c>
      <c r="D232" s="51" t="s">
        <v>501</v>
      </c>
      <c r="E232" s="40">
        <v>3200</v>
      </c>
    </row>
    <row r="233" spans="2:5" ht="30.75" thickBot="1" x14ac:dyDescent="0.3">
      <c r="B233" s="37">
        <v>218</v>
      </c>
      <c r="C233" s="41" t="s">
        <v>584</v>
      </c>
      <c r="D233" s="51" t="s">
        <v>501</v>
      </c>
      <c r="E233" s="40">
        <v>3300</v>
      </c>
    </row>
    <row r="234" spans="2:5" ht="30.75" thickBot="1" x14ac:dyDescent="0.3">
      <c r="B234" s="37">
        <v>219</v>
      </c>
      <c r="C234" s="41" t="s">
        <v>585</v>
      </c>
      <c r="D234" s="51" t="s">
        <v>501</v>
      </c>
      <c r="E234" s="40">
        <v>3700</v>
      </c>
    </row>
    <row r="235" spans="2:5" ht="15.75" thickBot="1" x14ac:dyDescent="0.3">
      <c r="B235" s="37">
        <v>220</v>
      </c>
      <c r="C235" s="41" t="s">
        <v>586</v>
      </c>
      <c r="D235" s="51" t="s">
        <v>501</v>
      </c>
      <c r="E235" s="40">
        <v>3700</v>
      </c>
    </row>
    <row r="236" spans="2:5" ht="15.75" thickBot="1" x14ac:dyDescent="0.3">
      <c r="B236" s="37">
        <v>221</v>
      </c>
      <c r="C236" s="41" t="s">
        <v>587</v>
      </c>
      <c r="D236" s="51" t="s">
        <v>501</v>
      </c>
      <c r="E236" s="40">
        <v>2700</v>
      </c>
    </row>
    <row r="237" spans="2:5" ht="15.75" thickBot="1" x14ac:dyDescent="0.3">
      <c r="B237" s="37">
        <v>222</v>
      </c>
      <c r="C237" s="41" t="s">
        <v>588</v>
      </c>
      <c r="D237" s="51" t="s">
        <v>501</v>
      </c>
      <c r="E237" s="40">
        <v>1800</v>
      </c>
    </row>
    <row r="238" spans="2:5" ht="15.75" thickBot="1" x14ac:dyDescent="0.3">
      <c r="B238" s="37">
        <v>223</v>
      </c>
      <c r="C238" s="41" t="s">
        <v>589</v>
      </c>
      <c r="D238" s="51" t="s">
        <v>501</v>
      </c>
      <c r="E238" s="40">
        <v>2500</v>
      </c>
    </row>
    <row r="239" spans="2:5" ht="30.75" thickBot="1" x14ac:dyDescent="0.3">
      <c r="B239" s="37">
        <v>224</v>
      </c>
      <c r="C239" s="41" t="s">
        <v>590</v>
      </c>
      <c r="D239" s="51" t="s">
        <v>501</v>
      </c>
      <c r="E239" s="40">
        <v>5800</v>
      </c>
    </row>
    <row r="240" spans="2:5" ht="15.75" thickBot="1" x14ac:dyDescent="0.3">
      <c r="B240" s="37">
        <v>225</v>
      </c>
      <c r="C240" s="41" t="s">
        <v>591</v>
      </c>
      <c r="D240" s="51" t="s">
        <v>501</v>
      </c>
      <c r="E240" s="40">
        <v>1100</v>
      </c>
    </row>
    <row r="241" spans="2:5" ht="15.75" thickBot="1" x14ac:dyDescent="0.3">
      <c r="B241" s="37">
        <v>226</v>
      </c>
      <c r="C241" s="41" t="s">
        <v>592</v>
      </c>
      <c r="D241" s="51" t="s">
        <v>501</v>
      </c>
      <c r="E241" s="40">
        <v>2200</v>
      </c>
    </row>
    <row r="242" spans="2:5" ht="15.75" thickBot="1" x14ac:dyDescent="0.3">
      <c r="B242" s="36">
        <v>15</v>
      </c>
      <c r="C242" s="95" t="s">
        <v>593</v>
      </c>
      <c r="D242" s="96"/>
      <c r="E242" s="97"/>
    </row>
    <row r="243" spans="2:5" ht="30.75" thickBot="1" x14ac:dyDescent="0.3">
      <c r="B243" s="37">
        <v>227</v>
      </c>
      <c r="C243" s="41" t="s">
        <v>594</v>
      </c>
      <c r="D243" s="51" t="s">
        <v>501</v>
      </c>
      <c r="E243" s="40">
        <v>5300</v>
      </c>
    </row>
    <row r="244" spans="2:5" ht="30.75" thickBot="1" x14ac:dyDescent="0.3">
      <c r="B244" s="37">
        <v>228</v>
      </c>
      <c r="C244" s="41" t="s">
        <v>595</v>
      </c>
      <c r="D244" s="51" t="s">
        <v>501</v>
      </c>
      <c r="E244" s="40">
        <v>4600</v>
      </c>
    </row>
    <row r="245" spans="2:5" ht="15.75" thickBot="1" x14ac:dyDescent="0.3">
      <c r="B245" s="37">
        <v>229</v>
      </c>
      <c r="C245" s="41" t="s">
        <v>596</v>
      </c>
      <c r="D245" s="51" t="s">
        <v>501</v>
      </c>
      <c r="E245" s="40">
        <v>3800</v>
      </c>
    </row>
    <row r="246" spans="2:5" ht="30.75" thickBot="1" x14ac:dyDescent="0.3">
      <c r="B246" s="37">
        <v>230</v>
      </c>
      <c r="C246" s="41" t="s">
        <v>597</v>
      </c>
      <c r="D246" s="51" t="s">
        <v>501</v>
      </c>
      <c r="E246" s="40">
        <v>4400</v>
      </c>
    </row>
    <row r="247" spans="2:5" ht="15.75" thickBot="1" x14ac:dyDescent="0.3">
      <c r="B247" s="37">
        <v>231</v>
      </c>
      <c r="C247" s="41" t="s">
        <v>598</v>
      </c>
      <c r="D247" s="51" t="s">
        <v>501</v>
      </c>
      <c r="E247" s="40">
        <v>3200</v>
      </c>
    </row>
    <row r="248" spans="2:5" ht="15.75" thickBot="1" x14ac:dyDescent="0.3">
      <c r="B248" s="37">
        <v>232</v>
      </c>
      <c r="C248" s="41" t="s">
        <v>599</v>
      </c>
      <c r="D248" s="51" t="s">
        <v>501</v>
      </c>
      <c r="E248" s="40">
        <v>5300</v>
      </c>
    </row>
    <row r="249" spans="2:5" ht="15.75" thickBot="1" x14ac:dyDescent="0.3">
      <c r="B249" s="37">
        <v>233</v>
      </c>
      <c r="C249" s="41" t="s">
        <v>600</v>
      </c>
      <c r="D249" s="51" t="s">
        <v>501</v>
      </c>
      <c r="E249" s="40">
        <v>2900</v>
      </c>
    </row>
    <row r="250" spans="2:5" ht="15.75" thickBot="1" x14ac:dyDescent="0.3">
      <c r="B250" s="37">
        <v>234</v>
      </c>
      <c r="C250" s="41" t="s">
        <v>601</v>
      </c>
      <c r="D250" s="51" t="s">
        <v>501</v>
      </c>
      <c r="E250" s="40">
        <v>5600</v>
      </c>
    </row>
    <row r="251" spans="2:5" ht="30.75" thickBot="1" x14ac:dyDescent="0.3">
      <c r="B251" s="37">
        <v>235</v>
      </c>
      <c r="C251" s="41" t="s">
        <v>602</v>
      </c>
      <c r="D251" s="51" t="s">
        <v>501</v>
      </c>
      <c r="E251" s="40">
        <v>4500</v>
      </c>
    </row>
    <row r="252" spans="2:5" ht="15.75" thickBot="1" x14ac:dyDescent="0.3">
      <c r="B252" s="37">
        <v>236</v>
      </c>
      <c r="C252" s="41" t="s">
        <v>603</v>
      </c>
      <c r="D252" s="51" t="s">
        <v>501</v>
      </c>
      <c r="E252" s="40">
        <v>4500</v>
      </c>
    </row>
    <row r="253" spans="2:5" ht="15.75" thickBot="1" x14ac:dyDescent="0.3">
      <c r="B253" s="37">
        <v>237</v>
      </c>
      <c r="C253" s="41" t="s">
        <v>604</v>
      </c>
      <c r="D253" s="51" t="s">
        <v>501</v>
      </c>
      <c r="E253" s="40">
        <v>6000</v>
      </c>
    </row>
    <row r="254" spans="2:5" ht="30.75" thickBot="1" x14ac:dyDescent="0.3">
      <c r="B254" s="37">
        <v>238</v>
      </c>
      <c r="C254" s="41" t="s">
        <v>605</v>
      </c>
      <c r="D254" s="51" t="s">
        <v>501</v>
      </c>
      <c r="E254" s="40">
        <v>4500</v>
      </c>
    </row>
    <row r="255" spans="2:5" ht="15.75" thickBot="1" x14ac:dyDescent="0.3">
      <c r="B255" s="37">
        <v>239</v>
      </c>
      <c r="C255" s="41" t="s">
        <v>606</v>
      </c>
      <c r="D255" s="51" t="s">
        <v>501</v>
      </c>
      <c r="E255" s="40">
        <v>3800</v>
      </c>
    </row>
    <row r="256" spans="2:5" ht="15.75" thickBot="1" x14ac:dyDescent="0.3">
      <c r="B256" s="53">
        <v>240</v>
      </c>
      <c r="C256" s="44" t="s">
        <v>607</v>
      </c>
      <c r="D256" s="42" t="s">
        <v>501</v>
      </c>
      <c r="E256" s="43">
        <v>4400</v>
      </c>
    </row>
    <row r="257" spans="2:5" ht="15.75" thickBot="1" x14ac:dyDescent="0.3">
      <c r="B257" s="37">
        <v>241</v>
      </c>
      <c r="C257" s="41" t="s">
        <v>258</v>
      </c>
      <c r="D257" s="51" t="s">
        <v>501</v>
      </c>
      <c r="E257" s="40">
        <v>3800</v>
      </c>
    </row>
    <row r="258" spans="2:5" ht="15.75" thickBot="1" x14ac:dyDescent="0.3">
      <c r="B258" s="37">
        <v>242</v>
      </c>
      <c r="C258" s="41" t="s">
        <v>608</v>
      </c>
      <c r="D258" s="51" t="s">
        <v>501</v>
      </c>
      <c r="E258" s="40">
        <v>3500</v>
      </c>
    </row>
    <row r="259" spans="2:5" ht="15.75" thickBot="1" x14ac:dyDescent="0.3">
      <c r="B259" s="38">
        <v>16</v>
      </c>
      <c r="C259" s="95" t="s">
        <v>609</v>
      </c>
      <c r="D259" s="96"/>
      <c r="E259" s="97"/>
    </row>
    <row r="260" spans="2:5" ht="15.75" thickBot="1" x14ac:dyDescent="0.3">
      <c r="B260" s="37">
        <v>243</v>
      </c>
      <c r="C260" s="41" t="s">
        <v>610</v>
      </c>
      <c r="D260" s="51" t="s">
        <v>501</v>
      </c>
      <c r="E260" s="40">
        <v>2100</v>
      </c>
    </row>
    <row r="261" spans="2:5" ht="15.75" thickBot="1" x14ac:dyDescent="0.3">
      <c r="B261" s="37">
        <v>244</v>
      </c>
      <c r="C261" s="41" t="s">
        <v>611</v>
      </c>
      <c r="D261" s="51" t="s">
        <v>501</v>
      </c>
      <c r="E261" s="40">
        <v>1100</v>
      </c>
    </row>
    <row r="262" spans="2:5" ht="15.75" thickBot="1" x14ac:dyDescent="0.3">
      <c r="B262" s="36">
        <v>17</v>
      </c>
      <c r="C262" s="95" t="s">
        <v>612</v>
      </c>
      <c r="D262" s="96"/>
      <c r="E262" s="97"/>
    </row>
    <row r="263" spans="2:5" ht="15.75" thickBot="1" x14ac:dyDescent="0.3">
      <c r="B263" s="37">
        <v>245</v>
      </c>
      <c r="C263" s="41" t="s">
        <v>613</v>
      </c>
      <c r="D263" s="51" t="s">
        <v>614</v>
      </c>
      <c r="E263" s="40">
        <v>2700</v>
      </c>
    </row>
    <row r="264" spans="2:5" ht="30.75" thickBot="1" x14ac:dyDescent="0.3">
      <c r="B264" s="37">
        <v>246</v>
      </c>
      <c r="C264" s="41" t="s">
        <v>615</v>
      </c>
      <c r="D264" s="51" t="s">
        <v>49</v>
      </c>
      <c r="E264" s="40">
        <v>8600</v>
      </c>
    </row>
    <row r="265" spans="2:5" ht="30.75" thickBot="1" x14ac:dyDescent="0.3">
      <c r="B265" s="37">
        <v>247</v>
      </c>
      <c r="C265" s="41" t="s">
        <v>616</v>
      </c>
      <c r="D265" s="51" t="s">
        <v>49</v>
      </c>
      <c r="E265" s="40">
        <v>9400</v>
      </c>
    </row>
    <row r="266" spans="2:5" ht="30.75" thickBot="1" x14ac:dyDescent="0.3">
      <c r="B266" s="37">
        <v>248</v>
      </c>
      <c r="C266" s="41" t="s">
        <v>617</v>
      </c>
      <c r="D266" s="51" t="s">
        <v>49</v>
      </c>
      <c r="E266" s="40">
        <v>16700</v>
      </c>
    </row>
    <row r="267" spans="2:5" ht="30.75" thickBot="1" x14ac:dyDescent="0.3">
      <c r="B267" s="37">
        <v>249</v>
      </c>
      <c r="C267" s="41" t="s">
        <v>618</v>
      </c>
      <c r="D267" s="51" t="s">
        <v>49</v>
      </c>
      <c r="E267" s="40">
        <v>18000</v>
      </c>
    </row>
    <row r="268" spans="2:5" ht="60.75" thickBot="1" x14ac:dyDescent="0.3">
      <c r="B268" s="37">
        <v>250</v>
      </c>
      <c r="C268" s="41" t="s">
        <v>619</v>
      </c>
      <c r="D268" s="51" t="s">
        <v>49</v>
      </c>
      <c r="E268" s="40">
        <v>12500</v>
      </c>
    </row>
    <row r="269" spans="2:5" ht="30.75" thickBot="1" x14ac:dyDescent="0.3">
      <c r="B269" s="37">
        <v>251</v>
      </c>
      <c r="C269" s="41" t="s">
        <v>620</v>
      </c>
      <c r="D269" s="51" t="s">
        <v>49</v>
      </c>
      <c r="E269" s="40">
        <v>13100</v>
      </c>
    </row>
    <row r="270" spans="2:5" ht="30.75" thickBot="1" x14ac:dyDescent="0.3">
      <c r="B270" s="37">
        <v>252</v>
      </c>
      <c r="C270" s="41" t="s">
        <v>621</v>
      </c>
      <c r="D270" s="51" t="s">
        <v>49</v>
      </c>
      <c r="E270" s="40">
        <v>15900</v>
      </c>
    </row>
    <row r="271" spans="2:5" ht="30.75" thickBot="1" x14ac:dyDescent="0.3">
      <c r="B271" s="37">
        <v>253</v>
      </c>
      <c r="C271" s="41" t="s">
        <v>622</v>
      </c>
      <c r="D271" s="51" t="s">
        <v>49</v>
      </c>
      <c r="E271" s="40">
        <v>16900</v>
      </c>
    </row>
    <row r="272" spans="2:5" ht="30.75" thickBot="1" x14ac:dyDescent="0.3">
      <c r="B272" s="37">
        <v>254</v>
      </c>
      <c r="C272" s="41" t="s">
        <v>623</v>
      </c>
      <c r="D272" s="51" t="s">
        <v>49</v>
      </c>
      <c r="E272" s="40">
        <v>19600</v>
      </c>
    </row>
    <row r="273" spans="2:5" ht="30.75" thickBot="1" x14ac:dyDescent="0.3">
      <c r="B273" s="37">
        <v>255</v>
      </c>
      <c r="C273" s="41" t="s">
        <v>624</v>
      </c>
      <c r="D273" s="51" t="s">
        <v>49</v>
      </c>
      <c r="E273" s="40">
        <v>13800</v>
      </c>
    </row>
    <row r="274" spans="2:5" ht="30.75" thickBot="1" x14ac:dyDescent="0.3">
      <c r="B274" s="37">
        <v>256</v>
      </c>
      <c r="C274" s="41" t="s">
        <v>625</v>
      </c>
      <c r="D274" s="51" t="s">
        <v>49</v>
      </c>
      <c r="E274" s="40">
        <v>16900</v>
      </c>
    </row>
    <row r="275" spans="2:5" ht="15.75" thickBot="1" x14ac:dyDescent="0.3">
      <c r="B275" s="37">
        <v>257</v>
      </c>
      <c r="C275" s="41" t="s">
        <v>626</v>
      </c>
      <c r="D275" s="51" t="s">
        <v>49</v>
      </c>
      <c r="E275" s="40">
        <v>1700</v>
      </c>
    </row>
    <row r="276" spans="2:5" ht="30.75" thickBot="1" x14ac:dyDescent="0.3">
      <c r="B276" s="37">
        <v>258</v>
      </c>
      <c r="C276" s="41" t="s">
        <v>627</v>
      </c>
      <c r="D276" s="51" t="s">
        <v>49</v>
      </c>
      <c r="E276" s="40">
        <v>2000</v>
      </c>
    </row>
    <row r="277" spans="2:5" ht="30.75" thickBot="1" x14ac:dyDescent="0.3">
      <c r="B277" s="37">
        <v>259</v>
      </c>
      <c r="C277" s="41" t="s">
        <v>628</v>
      </c>
      <c r="D277" s="51" t="s">
        <v>49</v>
      </c>
      <c r="E277" s="40">
        <v>1800</v>
      </c>
    </row>
    <row r="278" spans="2:5" ht="15.75" thickBot="1" x14ac:dyDescent="0.3">
      <c r="B278" s="37">
        <v>260</v>
      </c>
      <c r="C278" s="41" t="s">
        <v>629</v>
      </c>
      <c r="D278" s="51" t="s">
        <v>49</v>
      </c>
      <c r="E278" s="40">
        <v>3600</v>
      </c>
    </row>
    <row r="279" spans="2:5" ht="15.75" thickBot="1" x14ac:dyDescent="0.3">
      <c r="B279" s="37">
        <v>261</v>
      </c>
      <c r="C279" s="41" t="s">
        <v>630</v>
      </c>
      <c r="D279" s="51" t="s">
        <v>49</v>
      </c>
      <c r="E279" s="40">
        <v>7100</v>
      </c>
    </row>
    <row r="280" spans="2:5" ht="15.75" thickBot="1" x14ac:dyDescent="0.3">
      <c r="B280" s="37">
        <v>262</v>
      </c>
      <c r="C280" s="41" t="s">
        <v>631</v>
      </c>
      <c r="D280" s="51" t="s">
        <v>49</v>
      </c>
      <c r="E280" s="40">
        <v>5300</v>
      </c>
    </row>
    <row r="281" spans="2:5" ht="15.75" thickBot="1" x14ac:dyDescent="0.3">
      <c r="B281" s="37">
        <v>263</v>
      </c>
      <c r="C281" s="41" t="s">
        <v>632</v>
      </c>
      <c r="D281" s="51" t="s">
        <v>49</v>
      </c>
      <c r="E281" s="40">
        <v>2100</v>
      </c>
    </row>
    <row r="282" spans="2:5" ht="15.75" thickBot="1" x14ac:dyDescent="0.3">
      <c r="B282" s="37">
        <v>264</v>
      </c>
      <c r="C282" s="41" t="s">
        <v>633</v>
      </c>
      <c r="D282" s="51" t="s">
        <v>49</v>
      </c>
      <c r="E282" s="40">
        <v>1500</v>
      </c>
    </row>
    <row r="283" spans="2:5" ht="15.75" thickBot="1" x14ac:dyDescent="0.3">
      <c r="B283" s="37">
        <v>265</v>
      </c>
      <c r="C283" s="41" t="s">
        <v>634</v>
      </c>
      <c r="D283" s="51" t="s">
        <v>49</v>
      </c>
      <c r="E283" s="40">
        <v>2200</v>
      </c>
    </row>
    <row r="284" spans="2:5" ht="15.75" thickBot="1" x14ac:dyDescent="0.3">
      <c r="B284" s="36">
        <v>18</v>
      </c>
      <c r="C284" s="95" t="s">
        <v>635</v>
      </c>
      <c r="D284" s="96"/>
      <c r="E284" s="97"/>
    </row>
    <row r="285" spans="2:5" ht="30.75" thickBot="1" x14ac:dyDescent="0.3">
      <c r="B285" s="37">
        <v>266</v>
      </c>
      <c r="C285" s="41" t="s">
        <v>636</v>
      </c>
      <c r="D285" s="51" t="s">
        <v>501</v>
      </c>
      <c r="E285" s="40">
        <v>1300</v>
      </c>
    </row>
    <row r="286" spans="2:5" ht="15.75" thickBot="1" x14ac:dyDescent="0.3">
      <c r="B286" s="37">
        <v>267</v>
      </c>
      <c r="C286" s="41" t="s">
        <v>637</v>
      </c>
      <c r="D286" s="51" t="s">
        <v>501</v>
      </c>
      <c r="E286" s="40">
        <v>1500</v>
      </c>
    </row>
    <row r="287" spans="2:5" ht="15.75" thickBot="1" x14ac:dyDescent="0.3">
      <c r="B287" s="37">
        <v>268</v>
      </c>
      <c r="C287" s="41" t="s">
        <v>638</v>
      </c>
      <c r="D287" s="51" t="s">
        <v>501</v>
      </c>
      <c r="E287" s="40">
        <v>1300</v>
      </c>
    </row>
    <row r="288" spans="2:5" ht="15.75" thickBot="1" x14ac:dyDescent="0.3">
      <c r="B288" s="37">
        <v>269</v>
      </c>
      <c r="C288" s="41" t="s">
        <v>639</v>
      </c>
      <c r="D288" s="51" t="s">
        <v>501</v>
      </c>
      <c r="E288" s="40">
        <v>1400</v>
      </c>
    </row>
    <row r="289" spans="2:5" ht="15.75" thickBot="1" x14ac:dyDescent="0.3">
      <c r="B289" s="37">
        <v>270</v>
      </c>
      <c r="C289" s="41" t="s">
        <v>640</v>
      </c>
      <c r="D289" s="51" t="s">
        <v>501</v>
      </c>
      <c r="E289" s="40">
        <v>2000</v>
      </c>
    </row>
    <row r="290" spans="2:5" ht="15.75" thickBot="1" x14ac:dyDescent="0.3">
      <c r="B290" s="53">
        <v>271</v>
      </c>
      <c r="C290" s="44" t="s">
        <v>641</v>
      </c>
      <c r="D290" s="42" t="s">
        <v>501</v>
      </c>
      <c r="E290" s="43">
        <v>2900</v>
      </c>
    </row>
    <row r="291" spans="2:5" ht="15.75" thickBot="1" x14ac:dyDescent="0.3">
      <c r="B291" s="37">
        <v>272</v>
      </c>
      <c r="C291" s="41" t="s">
        <v>642</v>
      </c>
      <c r="D291" s="51" t="s">
        <v>501</v>
      </c>
      <c r="E291" s="40">
        <v>1600</v>
      </c>
    </row>
    <row r="292" spans="2:5" ht="15.75" thickBot="1" x14ac:dyDescent="0.3">
      <c r="B292" s="38">
        <v>19</v>
      </c>
      <c r="C292" s="95" t="s">
        <v>643</v>
      </c>
      <c r="D292" s="96"/>
      <c r="E292" s="97"/>
    </row>
    <row r="293" spans="2:5" ht="15.75" thickBot="1" x14ac:dyDescent="0.3">
      <c r="B293" s="37">
        <v>273</v>
      </c>
      <c r="C293" s="41" t="s">
        <v>644</v>
      </c>
      <c r="D293" s="51" t="s">
        <v>645</v>
      </c>
      <c r="E293" s="40">
        <v>300</v>
      </c>
    </row>
  </sheetData>
  <mergeCells count="18">
    <mergeCell ref="C57:E57"/>
    <mergeCell ref="C63:E63"/>
    <mergeCell ref="C74:E74"/>
    <mergeCell ref="C94:E94"/>
    <mergeCell ref="C2:E2"/>
    <mergeCell ref="C51:E51"/>
    <mergeCell ref="C43:E43"/>
    <mergeCell ref="C292:E292"/>
    <mergeCell ref="C141:E141"/>
    <mergeCell ref="C147:E147"/>
    <mergeCell ref="C160:E160"/>
    <mergeCell ref="C178:E178"/>
    <mergeCell ref="C196:E196"/>
    <mergeCell ref="C216:E216"/>
    <mergeCell ref="C242:E242"/>
    <mergeCell ref="C259:E259"/>
    <mergeCell ref="C262:E262"/>
    <mergeCell ref="C284:E2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каз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buhpl</dc:creator>
  <cp:lastModifiedBy>sant</cp:lastModifiedBy>
  <cp:lastPrinted>2024-09-10T09:35:47Z</cp:lastPrinted>
  <dcterms:created xsi:type="dcterms:W3CDTF">2023-12-15T05:56:43Z</dcterms:created>
  <dcterms:modified xsi:type="dcterms:W3CDTF">2024-12-04T07:23:25Z</dcterms:modified>
</cp:coreProperties>
</file>